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Oceňovanie stavebných prác\Rozpočty WORD\Štefanik Zlatník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2166" sheetId="3" r:id="rId3"/>
    <sheet name="Rekap 12166" sheetId="4" r:id="rId4"/>
    <sheet name="SO 12166" sheetId="5" r:id="rId5"/>
    <sheet name="Kryci_list 12178" sheetId="6" r:id="rId6"/>
    <sheet name="Rekap 12178" sheetId="7" r:id="rId7"/>
    <sheet name="SO 12178" sheetId="8" r:id="rId8"/>
    <sheet name="Kryci_list 12179" sheetId="9" r:id="rId9"/>
    <sheet name="Rekap 12179" sheetId="10" r:id="rId10"/>
    <sheet name="SO 12179" sheetId="11" r:id="rId11"/>
    <sheet name="Kryci_list 12186" sheetId="12" r:id="rId12"/>
    <sheet name="Rekap 12186" sheetId="13" r:id="rId13"/>
    <sheet name="SO 12186" sheetId="14" r:id="rId14"/>
    <sheet name="Kryci_list 12187" sheetId="15" r:id="rId15"/>
    <sheet name="Rekap 12187" sheetId="16" r:id="rId16"/>
    <sheet name="SO 12187" sheetId="17" r:id="rId17"/>
    <sheet name="Kryci_list 12188" sheetId="18" r:id="rId18"/>
    <sheet name="Rekap 12188" sheetId="19" r:id="rId19"/>
    <sheet name="SO 12188" sheetId="20" r:id="rId20"/>
    <sheet name="Kryci_list 12189" sheetId="21" r:id="rId21"/>
    <sheet name="Rekap 12189" sheetId="22" r:id="rId22"/>
    <sheet name="SO 12189" sheetId="23" r:id="rId23"/>
    <sheet name="Kryci_list 12190" sheetId="24" r:id="rId24"/>
    <sheet name="Rekap 12190" sheetId="25" r:id="rId25"/>
    <sheet name="SO 12190" sheetId="26" r:id="rId26"/>
    <sheet name="Kryci_list 12191" sheetId="27" r:id="rId27"/>
    <sheet name="Rekap 12191" sheetId="28" r:id="rId28"/>
    <sheet name="SO 12191" sheetId="29" r:id="rId29"/>
    <sheet name="Kryci_list 12192" sheetId="30" r:id="rId30"/>
    <sheet name="Rekap 12192" sheetId="31" r:id="rId31"/>
    <sheet name="SO 12192" sheetId="32" r:id="rId32"/>
  </sheets>
  <definedNames>
    <definedName name="_xlnm.Print_Titles" localSheetId="3">'Rekap 12166'!$9:$9</definedName>
    <definedName name="_xlnm.Print_Titles" localSheetId="6">'Rekap 12178'!$9:$9</definedName>
    <definedName name="_xlnm.Print_Titles" localSheetId="9">'Rekap 12179'!$9:$9</definedName>
    <definedName name="_xlnm.Print_Titles" localSheetId="12">'Rekap 12186'!$9:$9</definedName>
    <definedName name="_xlnm.Print_Titles" localSheetId="15">'Rekap 12187'!$9:$9</definedName>
    <definedName name="_xlnm.Print_Titles" localSheetId="18">'Rekap 12188'!$9:$9</definedName>
    <definedName name="_xlnm.Print_Titles" localSheetId="21">'Rekap 12189'!$9:$9</definedName>
    <definedName name="_xlnm.Print_Titles" localSheetId="24">'Rekap 12190'!$9:$9</definedName>
    <definedName name="_xlnm.Print_Titles" localSheetId="27">'Rekap 12191'!$9:$9</definedName>
    <definedName name="_xlnm.Print_Titles" localSheetId="30">'Rekap 12192'!$9:$9</definedName>
    <definedName name="_xlnm.Print_Titles" localSheetId="4">'SO 12166'!$8:$8</definedName>
    <definedName name="_xlnm.Print_Titles" localSheetId="7">'SO 12178'!$8:$8</definedName>
    <definedName name="_xlnm.Print_Titles" localSheetId="10">'SO 12179'!$8:$8</definedName>
    <definedName name="_xlnm.Print_Titles" localSheetId="13">'SO 12186'!$8:$8</definedName>
    <definedName name="_xlnm.Print_Titles" localSheetId="16">'SO 12187'!$8:$8</definedName>
    <definedName name="_xlnm.Print_Titles" localSheetId="19">'SO 12188'!$8:$8</definedName>
    <definedName name="_xlnm.Print_Titles" localSheetId="22">'SO 12189'!$8:$8</definedName>
    <definedName name="_xlnm.Print_Titles" localSheetId="25">'SO 12190'!$8:$8</definedName>
    <definedName name="_xlnm.Print_Titles" localSheetId="28">'SO 12191'!$8:$8</definedName>
    <definedName name="_xlnm.Print_Titles" localSheetId="31">'SO 12192'!$8:$8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6" i="2"/>
  <c r="E18" i="2"/>
  <c r="E17" i="2"/>
  <c r="E16" i="2"/>
  <c r="F17" i="1"/>
  <c r="D17" i="1"/>
  <c r="E16" i="1"/>
  <c r="E15" i="1"/>
  <c r="E14" i="1"/>
  <c r="E13" i="1"/>
  <c r="E12" i="1"/>
  <c r="E11" i="1"/>
  <c r="E10" i="1"/>
  <c r="E9" i="1"/>
  <c r="E8" i="1"/>
  <c r="E17" i="1" s="1"/>
  <c r="J17" i="2" s="1"/>
  <c r="E7" i="1"/>
  <c r="J17" i="30"/>
  <c r="K16" i="1"/>
  <c r="I30" i="30"/>
  <c r="J30" i="30" s="1"/>
  <c r="Z43" i="32"/>
  <c r="C14" i="31"/>
  <c r="F14" i="31"/>
  <c r="S40" i="32"/>
  <c r="P40" i="32"/>
  <c r="E14" i="31" s="1"/>
  <c r="M40" i="32"/>
  <c r="K39" i="32"/>
  <c r="J39" i="32"/>
  <c r="L39" i="32"/>
  <c r="L40" i="32" s="1"/>
  <c r="B14" i="31" s="1"/>
  <c r="I39" i="32"/>
  <c r="I40" i="32" s="1"/>
  <c r="D14" i="31" s="1"/>
  <c r="F13" i="31"/>
  <c r="S36" i="32"/>
  <c r="K35" i="32"/>
  <c r="J35" i="32"/>
  <c r="L35" i="32"/>
  <c r="I35" i="32"/>
  <c r="K34" i="32"/>
  <c r="J34" i="32"/>
  <c r="L34" i="32"/>
  <c r="I34" i="32"/>
  <c r="K33" i="32"/>
  <c r="J33" i="32"/>
  <c r="P33" i="32"/>
  <c r="M33" i="32"/>
  <c r="I33" i="32"/>
  <c r="K32" i="32"/>
  <c r="J32" i="32"/>
  <c r="P32" i="32"/>
  <c r="P36" i="32" s="1"/>
  <c r="E13" i="31" s="1"/>
  <c r="M32" i="32"/>
  <c r="I32" i="32"/>
  <c r="I36" i="32" s="1"/>
  <c r="D13" i="31" s="1"/>
  <c r="K31" i="32"/>
  <c r="J31" i="32"/>
  <c r="P31" i="32"/>
  <c r="M31" i="32"/>
  <c r="H36" i="32" s="1"/>
  <c r="I31" i="32"/>
  <c r="K30" i="32"/>
  <c r="J30" i="32"/>
  <c r="L30" i="32"/>
  <c r="L36" i="32" s="1"/>
  <c r="B13" i="31" s="1"/>
  <c r="I30" i="32"/>
  <c r="F12" i="31"/>
  <c r="S27" i="32"/>
  <c r="H27" i="32"/>
  <c r="M27" i="32"/>
  <c r="C12" i="31" s="1"/>
  <c r="K26" i="32"/>
  <c r="J26" i="32"/>
  <c r="L26" i="32"/>
  <c r="I26" i="32"/>
  <c r="K25" i="32"/>
  <c r="J25" i="32"/>
  <c r="P25" i="32"/>
  <c r="L25" i="32"/>
  <c r="I25" i="32"/>
  <c r="K24" i="32"/>
  <c r="J24" i="32"/>
  <c r="P24" i="32"/>
  <c r="L24" i="32"/>
  <c r="I24" i="32"/>
  <c r="K23" i="32"/>
  <c r="J23" i="32"/>
  <c r="L23" i="32"/>
  <c r="I23" i="32"/>
  <c r="K22" i="32"/>
  <c r="J22" i="32"/>
  <c r="L22" i="32"/>
  <c r="I22" i="32"/>
  <c r="K21" i="32"/>
  <c r="J21" i="32"/>
  <c r="P21" i="32"/>
  <c r="L21" i="32"/>
  <c r="I21" i="32"/>
  <c r="K20" i="32"/>
  <c r="J20" i="32"/>
  <c r="P20" i="32"/>
  <c r="P27" i="32" s="1"/>
  <c r="E12" i="31" s="1"/>
  <c r="L20" i="32"/>
  <c r="L27" i="32" s="1"/>
  <c r="B12" i="31" s="1"/>
  <c r="I20" i="32"/>
  <c r="S17" i="32"/>
  <c r="S42" i="32" s="1"/>
  <c r="F15" i="31" s="1"/>
  <c r="H17" i="32"/>
  <c r="K16" i="32"/>
  <c r="J16" i="32"/>
  <c r="L16" i="32"/>
  <c r="I16" i="32"/>
  <c r="K15" i="32"/>
  <c r="J15" i="32"/>
  <c r="L15" i="32"/>
  <c r="I15" i="32"/>
  <c r="K14" i="32"/>
  <c r="J14" i="32"/>
  <c r="P14" i="32"/>
  <c r="M14" i="32"/>
  <c r="I14" i="32"/>
  <c r="K13" i="32"/>
  <c r="J13" i="32"/>
  <c r="L13" i="32"/>
  <c r="I13" i="32"/>
  <c r="K12" i="32"/>
  <c r="J12" i="32"/>
  <c r="L12" i="32"/>
  <c r="I12" i="32"/>
  <c r="K11" i="32"/>
  <c r="K43" i="32" s="1"/>
  <c r="J11" i="32"/>
  <c r="L11" i="32"/>
  <c r="I11" i="32"/>
  <c r="J20" i="30"/>
  <c r="J17" i="27"/>
  <c r="K15" i="1"/>
  <c r="I30" i="27"/>
  <c r="J30" i="27" s="1"/>
  <c r="Z64" i="29"/>
  <c r="S61" i="29"/>
  <c r="S63" i="29" s="1"/>
  <c r="F20" i="28" s="1"/>
  <c r="K60" i="29"/>
  <c r="J60" i="29"/>
  <c r="P60" i="29"/>
  <c r="M60" i="29"/>
  <c r="I60" i="29"/>
  <c r="K59" i="29"/>
  <c r="J59" i="29"/>
  <c r="L59" i="29"/>
  <c r="I59" i="29"/>
  <c r="S53" i="29"/>
  <c r="F15" i="28" s="1"/>
  <c r="P53" i="29"/>
  <c r="E15" i="28" s="1"/>
  <c r="H53" i="29"/>
  <c r="M53" i="29"/>
  <c r="C15" i="28" s="1"/>
  <c r="K52" i="29"/>
  <c r="J52" i="29"/>
  <c r="L52" i="29"/>
  <c r="L53" i="29" s="1"/>
  <c r="B15" i="28" s="1"/>
  <c r="I52" i="29"/>
  <c r="I53" i="29" s="1"/>
  <c r="D15" i="28" s="1"/>
  <c r="S49" i="29"/>
  <c r="F14" i="28" s="1"/>
  <c r="K48" i="29"/>
  <c r="J48" i="29"/>
  <c r="P48" i="29"/>
  <c r="M48" i="29"/>
  <c r="I48" i="29"/>
  <c r="K47" i="29"/>
  <c r="J47" i="29"/>
  <c r="P47" i="29"/>
  <c r="M47" i="29"/>
  <c r="I47" i="29"/>
  <c r="K46" i="29"/>
  <c r="J46" i="29"/>
  <c r="P46" i="29"/>
  <c r="M46" i="29"/>
  <c r="I46" i="29"/>
  <c r="K45" i="29"/>
  <c r="J45" i="29"/>
  <c r="P45" i="29"/>
  <c r="M45" i="29"/>
  <c r="I45" i="29"/>
  <c r="K44" i="29"/>
  <c r="J44" i="29"/>
  <c r="P44" i="29"/>
  <c r="M44" i="29"/>
  <c r="I44" i="29"/>
  <c r="K43" i="29"/>
  <c r="J43" i="29"/>
  <c r="P43" i="29"/>
  <c r="L43" i="29"/>
  <c r="I43" i="29"/>
  <c r="K42" i="29"/>
  <c r="J42" i="29"/>
  <c r="P42" i="29"/>
  <c r="L42" i="29"/>
  <c r="I42" i="29"/>
  <c r="K41" i="29"/>
  <c r="J41" i="29"/>
  <c r="L41" i="29"/>
  <c r="I41" i="29"/>
  <c r="K40" i="29"/>
  <c r="J40" i="29"/>
  <c r="L40" i="29"/>
  <c r="I40" i="29"/>
  <c r="K39" i="29"/>
  <c r="J39" i="29"/>
  <c r="M39" i="29"/>
  <c r="M49" i="29" s="1"/>
  <c r="C14" i="28" s="1"/>
  <c r="I39" i="29"/>
  <c r="K38" i="29"/>
  <c r="J38" i="29"/>
  <c r="P38" i="29"/>
  <c r="P49" i="29" s="1"/>
  <c r="E14" i="28" s="1"/>
  <c r="L38" i="29"/>
  <c r="I38" i="29"/>
  <c r="I49" i="29" s="1"/>
  <c r="D14" i="28" s="1"/>
  <c r="F13" i="28"/>
  <c r="S35" i="29"/>
  <c r="H35" i="29"/>
  <c r="M35" i="29"/>
  <c r="C13" i="28" s="1"/>
  <c r="K34" i="29"/>
  <c r="J34" i="29"/>
  <c r="L34" i="29"/>
  <c r="I34" i="29"/>
  <c r="K33" i="29"/>
  <c r="J33" i="29"/>
  <c r="L33" i="29"/>
  <c r="I33" i="29"/>
  <c r="K32" i="29"/>
  <c r="J32" i="29"/>
  <c r="P32" i="29"/>
  <c r="L32" i="29"/>
  <c r="I32" i="29"/>
  <c r="K31" i="29"/>
  <c r="J31" i="29"/>
  <c r="L31" i="29"/>
  <c r="I31" i="29"/>
  <c r="K30" i="29"/>
  <c r="J30" i="29"/>
  <c r="P30" i="29"/>
  <c r="L30" i="29"/>
  <c r="I30" i="29"/>
  <c r="K29" i="29"/>
  <c r="J29" i="29"/>
  <c r="P29" i="29"/>
  <c r="L29" i="29"/>
  <c r="I29" i="29"/>
  <c r="K28" i="29"/>
  <c r="J28" i="29"/>
  <c r="P28" i="29"/>
  <c r="P35" i="29" s="1"/>
  <c r="E13" i="28" s="1"/>
  <c r="L28" i="29"/>
  <c r="I28" i="29"/>
  <c r="I35" i="29" s="1"/>
  <c r="D13" i="28" s="1"/>
  <c r="S25" i="29"/>
  <c r="F12" i="28" s="1"/>
  <c r="H25" i="29"/>
  <c r="M25" i="29"/>
  <c r="C12" i="28" s="1"/>
  <c r="K24" i="29"/>
  <c r="J24" i="29"/>
  <c r="P24" i="29"/>
  <c r="P25" i="29" s="1"/>
  <c r="E12" i="28" s="1"/>
  <c r="L24" i="29"/>
  <c r="L25" i="29" s="1"/>
  <c r="B12" i="28" s="1"/>
  <c r="I24" i="29"/>
  <c r="I25" i="29" s="1"/>
  <c r="D12" i="28" s="1"/>
  <c r="S21" i="29"/>
  <c r="F11" i="28" s="1"/>
  <c r="K20" i="29"/>
  <c r="J20" i="29"/>
  <c r="M20" i="29"/>
  <c r="I20" i="29"/>
  <c r="K19" i="29"/>
  <c r="J19" i="29"/>
  <c r="L19" i="29"/>
  <c r="I19" i="29"/>
  <c r="K18" i="29"/>
  <c r="J18" i="29"/>
  <c r="L18" i="29"/>
  <c r="I18" i="29"/>
  <c r="K17" i="29"/>
  <c r="J17" i="29"/>
  <c r="L17" i="29"/>
  <c r="I17" i="29"/>
  <c r="K16" i="29"/>
  <c r="J16" i="29"/>
  <c r="L16" i="29"/>
  <c r="I16" i="29"/>
  <c r="K15" i="29"/>
  <c r="J15" i="29"/>
  <c r="L15" i="29"/>
  <c r="I15" i="29"/>
  <c r="K14" i="29"/>
  <c r="J14" i="29"/>
  <c r="P14" i="29"/>
  <c r="M14" i="29"/>
  <c r="M21" i="29" s="1"/>
  <c r="C11" i="28" s="1"/>
  <c r="I14" i="29"/>
  <c r="K13" i="29"/>
  <c r="J13" i="29"/>
  <c r="L13" i="29"/>
  <c r="I13" i="29"/>
  <c r="K12" i="29"/>
  <c r="J12" i="29"/>
  <c r="L12" i="29"/>
  <c r="I12" i="29"/>
  <c r="K11" i="29"/>
  <c r="K64" i="29" s="1"/>
  <c r="J11" i="29"/>
  <c r="L11" i="29"/>
  <c r="I11" i="29"/>
  <c r="J20" i="27"/>
  <c r="J17" i="24"/>
  <c r="K14" i="1"/>
  <c r="I30" i="24"/>
  <c r="J30" i="24" s="1"/>
  <c r="Z51" i="26"/>
  <c r="S48" i="26"/>
  <c r="F19" i="25" s="1"/>
  <c r="K47" i="26"/>
  <c r="J47" i="26"/>
  <c r="P47" i="26"/>
  <c r="P48" i="26" s="1"/>
  <c r="E19" i="25" s="1"/>
  <c r="M47" i="26"/>
  <c r="M48" i="26" s="1"/>
  <c r="C19" i="25" s="1"/>
  <c r="I47" i="26"/>
  <c r="K46" i="26"/>
  <c r="J46" i="26"/>
  <c r="L46" i="26"/>
  <c r="L48" i="26" s="1"/>
  <c r="B19" i="25" s="1"/>
  <c r="I46" i="26"/>
  <c r="I48" i="26" s="1"/>
  <c r="D19" i="25" s="1"/>
  <c r="S43" i="26"/>
  <c r="S50" i="26" s="1"/>
  <c r="F20" i="25" s="1"/>
  <c r="K42" i="26"/>
  <c r="J42" i="26"/>
  <c r="L42" i="26"/>
  <c r="I42" i="26"/>
  <c r="K41" i="26"/>
  <c r="J41" i="26"/>
  <c r="P41" i="26"/>
  <c r="P43" i="26" s="1"/>
  <c r="E18" i="25" s="1"/>
  <c r="M41" i="26"/>
  <c r="I41" i="26"/>
  <c r="S35" i="26"/>
  <c r="F14" i="25" s="1"/>
  <c r="P35" i="26"/>
  <c r="E14" i="25" s="1"/>
  <c r="H35" i="26"/>
  <c r="M35" i="26"/>
  <c r="C14" i="25" s="1"/>
  <c r="K34" i="26"/>
  <c r="J34" i="26"/>
  <c r="L34" i="26"/>
  <c r="L35" i="26" s="1"/>
  <c r="B14" i="25" s="1"/>
  <c r="I34" i="26"/>
  <c r="I35" i="26" s="1"/>
  <c r="D14" i="25" s="1"/>
  <c r="S31" i="26"/>
  <c r="F13" i="25" s="1"/>
  <c r="K30" i="26"/>
  <c r="J30" i="26"/>
  <c r="L30" i="26"/>
  <c r="I30" i="26"/>
  <c r="K29" i="26"/>
  <c r="J29" i="26"/>
  <c r="P29" i="26"/>
  <c r="L29" i="26"/>
  <c r="I29" i="26"/>
  <c r="K28" i="26"/>
  <c r="J28" i="26"/>
  <c r="L28" i="26"/>
  <c r="I28" i="26"/>
  <c r="K27" i="26"/>
  <c r="J27" i="26"/>
  <c r="P27" i="26"/>
  <c r="P31" i="26" s="1"/>
  <c r="E13" i="25" s="1"/>
  <c r="M27" i="26"/>
  <c r="M31" i="26" s="1"/>
  <c r="C13" i="25" s="1"/>
  <c r="I27" i="26"/>
  <c r="K26" i="26"/>
  <c r="J26" i="26"/>
  <c r="L26" i="26"/>
  <c r="I26" i="26"/>
  <c r="I31" i="26" s="1"/>
  <c r="D13" i="25" s="1"/>
  <c r="S23" i="26"/>
  <c r="F12" i="25" s="1"/>
  <c r="H23" i="26"/>
  <c r="M23" i="26"/>
  <c r="C12" i="25" s="1"/>
  <c r="K22" i="26"/>
  <c r="J22" i="26"/>
  <c r="P22" i="26"/>
  <c r="P23" i="26" s="1"/>
  <c r="E12" i="25" s="1"/>
  <c r="L22" i="26"/>
  <c r="L23" i="26" s="1"/>
  <c r="B12" i="25" s="1"/>
  <c r="I22" i="26"/>
  <c r="I23" i="26" s="1"/>
  <c r="D12" i="25" s="1"/>
  <c r="S19" i="26"/>
  <c r="K18" i="26"/>
  <c r="J18" i="26"/>
  <c r="L18" i="26"/>
  <c r="I18" i="26"/>
  <c r="K17" i="26"/>
  <c r="J17" i="26"/>
  <c r="P17" i="26"/>
  <c r="L17" i="26"/>
  <c r="I17" i="26"/>
  <c r="K16" i="26"/>
  <c r="J16" i="26"/>
  <c r="M16" i="26"/>
  <c r="H19" i="26" s="1"/>
  <c r="I16" i="26"/>
  <c r="K15" i="26"/>
  <c r="J15" i="26"/>
  <c r="L15" i="26"/>
  <c r="I15" i="26"/>
  <c r="K14" i="26"/>
  <c r="J14" i="26"/>
  <c r="L14" i="26"/>
  <c r="I14" i="26"/>
  <c r="K13" i="26"/>
  <c r="J13" i="26"/>
  <c r="L13" i="26"/>
  <c r="I13" i="26"/>
  <c r="K12" i="26"/>
  <c r="J12" i="26"/>
  <c r="L12" i="26"/>
  <c r="I12" i="26"/>
  <c r="K11" i="26"/>
  <c r="K51" i="26" s="1"/>
  <c r="J11" i="26"/>
  <c r="L11" i="26"/>
  <c r="I11" i="26"/>
  <c r="J20" i="24"/>
  <c r="J17" i="21"/>
  <c r="K13" i="1"/>
  <c r="I30" i="21"/>
  <c r="J30" i="21" s="1"/>
  <c r="Z40" i="23"/>
  <c r="S37" i="23"/>
  <c r="F12" i="22" s="1"/>
  <c r="P37" i="23"/>
  <c r="E12" i="22" s="1"/>
  <c r="K36" i="23"/>
  <c r="J36" i="23"/>
  <c r="M36" i="23"/>
  <c r="I36" i="23"/>
  <c r="K35" i="23"/>
  <c r="J35" i="23"/>
  <c r="M35" i="23"/>
  <c r="I35" i="23"/>
  <c r="K34" i="23"/>
  <c r="J34" i="23"/>
  <c r="M34" i="23"/>
  <c r="M37" i="23" s="1"/>
  <c r="C12" i="22" s="1"/>
  <c r="I34" i="23"/>
  <c r="K33" i="23"/>
  <c r="J33" i="23"/>
  <c r="L33" i="23"/>
  <c r="I33" i="23"/>
  <c r="K32" i="23"/>
  <c r="J32" i="23"/>
  <c r="L32" i="23"/>
  <c r="I32" i="23"/>
  <c r="K31" i="23"/>
  <c r="J31" i="23"/>
  <c r="L31" i="23"/>
  <c r="I31" i="23"/>
  <c r="K30" i="23"/>
  <c r="J30" i="23"/>
  <c r="L30" i="23"/>
  <c r="I30" i="23"/>
  <c r="K29" i="23"/>
  <c r="J29" i="23"/>
  <c r="L29" i="23"/>
  <c r="I29" i="23"/>
  <c r="K28" i="23"/>
  <c r="J28" i="23"/>
  <c r="L28" i="23"/>
  <c r="I28" i="23"/>
  <c r="K27" i="23"/>
  <c r="J27" i="23"/>
  <c r="L27" i="23"/>
  <c r="I27" i="23"/>
  <c r="K26" i="23"/>
  <c r="J26" i="23"/>
  <c r="L26" i="23"/>
  <c r="L37" i="23" s="1"/>
  <c r="B12" i="22" s="1"/>
  <c r="I26" i="23"/>
  <c r="I37" i="23" s="1"/>
  <c r="D12" i="22" s="1"/>
  <c r="E11" i="22"/>
  <c r="S23" i="23"/>
  <c r="S39" i="23" s="1"/>
  <c r="F13" i="22" s="1"/>
  <c r="P23" i="23"/>
  <c r="K22" i="23"/>
  <c r="J22" i="23"/>
  <c r="M22" i="23"/>
  <c r="I22" i="23"/>
  <c r="K21" i="23"/>
  <c r="J21" i="23"/>
  <c r="M21" i="23"/>
  <c r="I21" i="23"/>
  <c r="K20" i="23"/>
  <c r="J20" i="23"/>
  <c r="M20" i="23"/>
  <c r="I20" i="23"/>
  <c r="K19" i="23"/>
  <c r="J19" i="23"/>
  <c r="M19" i="23"/>
  <c r="I19" i="23"/>
  <c r="K18" i="23"/>
  <c r="J18" i="23"/>
  <c r="M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40" i="23" s="1"/>
  <c r="J11" i="23"/>
  <c r="L11" i="23"/>
  <c r="I11" i="23"/>
  <c r="J20" i="21"/>
  <c r="J17" i="18"/>
  <c r="K12" i="1"/>
  <c r="I30" i="18"/>
  <c r="J30" i="18" s="1"/>
  <c r="Z28" i="20"/>
  <c r="S25" i="20"/>
  <c r="S27" i="20" s="1"/>
  <c r="F12" i="19" s="1"/>
  <c r="P25" i="20"/>
  <c r="K24" i="20"/>
  <c r="J24" i="20"/>
  <c r="M24" i="20"/>
  <c r="I24" i="20"/>
  <c r="K23" i="20"/>
  <c r="J23" i="20"/>
  <c r="M23" i="20"/>
  <c r="I23" i="20"/>
  <c r="K22" i="20"/>
  <c r="J22" i="20"/>
  <c r="L22" i="20"/>
  <c r="I22" i="20"/>
  <c r="K21" i="20"/>
  <c r="J21" i="20"/>
  <c r="L21" i="20"/>
  <c r="I21" i="20"/>
  <c r="K20" i="20"/>
  <c r="J20" i="20"/>
  <c r="L20" i="20"/>
  <c r="I20" i="20"/>
  <c r="K19" i="20"/>
  <c r="J19" i="20"/>
  <c r="L19" i="20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M14" i="20"/>
  <c r="I14" i="20"/>
  <c r="K13" i="20"/>
  <c r="J13" i="20"/>
  <c r="M13" i="20"/>
  <c r="I13" i="20"/>
  <c r="K12" i="20"/>
  <c r="J12" i="20"/>
  <c r="M12" i="20"/>
  <c r="I12" i="20"/>
  <c r="K11" i="20"/>
  <c r="K28" i="20" s="1"/>
  <c r="J11" i="20"/>
  <c r="M11" i="20"/>
  <c r="I11" i="20"/>
  <c r="J20" i="18"/>
  <c r="J17" i="15"/>
  <c r="K11" i="1"/>
  <c r="J30" i="15"/>
  <c r="I30" i="15"/>
  <c r="Z41" i="17"/>
  <c r="C14" i="16"/>
  <c r="F14" i="16"/>
  <c r="S38" i="17"/>
  <c r="P38" i="17"/>
  <c r="E14" i="16" s="1"/>
  <c r="M38" i="17"/>
  <c r="K37" i="17"/>
  <c r="J37" i="17"/>
  <c r="L37" i="17"/>
  <c r="L38" i="17" s="1"/>
  <c r="B14" i="16" s="1"/>
  <c r="I37" i="17"/>
  <c r="I38" i="17" s="1"/>
  <c r="D14" i="16" s="1"/>
  <c r="F13" i="16"/>
  <c r="S34" i="17"/>
  <c r="M34" i="17"/>
  <c r="C13" i="16" s="1"/>
  <c r="K33" i="17"/>
  <c r="J33" i="17"/>
  <c r="P33" i="17"/>
  <c r="L33" i="17"/>
  <c r="I33" i="17"/>
  <c r="K32" i="17"/>
  <c r="J32" i="17"/>
  <c r="P32" i="17"/>
  <c r="P34" i="17" s="1"/>
  <c r="E13" i="16" s="1"/>
  <c r="M32" i="17"/>
  <c r="I32" i="17"/>
  <c r="K31" i="17"/>
  <c r="J31" i="17"/>
  <c r="M31" i="17"/>
  <c r="H34" i="17" s="1"/>
  <c r="I31" i="17"/>
  <c r="K30" i="17"/>
  <c r="J30" i="17"/>
  <c r="P30" i="17"/>
  <c r="L30" i="17"/>
  <c r="L34" i="17" s="1"/>
  <c r="B13" i="16" s="1"/>
  <c r="I30" i="17"/>
  <c r="F12" i="16"/>
  <c r="S27" i="17"/>
  <c r="K26" i="17"/>
  <c r="J26" i="17"/>
  <c r="P26" i="17"/>
  <c r="M26" i="17"/>
  <c r="H27" i="17" s="1"/>
  <c r="I26" i="17"/>
  <c r="K25" i="17"/>
  <c r="J25" i="17"/>
  <c r="P25" i="17"/>
  <c r="L25" i="17"/>
  <c r="I25" i="17"/>
  <c r="K24" i="17"/>
  <c r="J24" i="17"/>
  <c r="L24" i="17"/>
  <c r="I24" i="17"/>
  <c r="K23" i="17"/>
  <c r="J23" i="17"/>
  <c r="P23" i="17"/>
  <c r="L23" i="17"/>
  <c r="I23" i="17"/>
  <c r="K22" i="17"/>
  <c r="J22" i="17"/>
  <c r="P22" i="17"/>
  <c r="L22" i="17"/>
  <c r="I22" i="17"/>
  <c r="I27" i="17" s="1"/>
  <c r="D12" i="16" s="1"/>
  <c r="E11" i="16"/>
  <c r="S19" i="17"/>
  <c r="S40" i="17" s="1"/>
  <c r="F15" i="16" s="1"/>
  <c r="P19" i="17"/>
  <c r="H19" i="17"/>
  <c r="M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41" i="17" s="1"/>
  <c r="J11" i="17"/>
  <c r="L11" i="17"/>
  <c r="I11" i="17"/>
  <c r="J20" i="15"/>
  <c r="J17" i="12"/>
  <c r="K10" i="1"/>
  <c r="I30" i="12"/>
  <c r="J30" i="12" s="1"/>
  <c r="Z20" i="14"/>
  <c r="S17" i="14"/>
  <c r="F12" i="13" s="1"/>
  <c r="P17" i="14"/>
  <c r="E12" i="13" s="1"/>
  <c r="M17" i="14"/>
  <c r="C12" i="13" s="1"/>
  <c r="K16" i="14"/>
  <c r="J16" i="14"/>
  <c r="L16" i="14"/>
  <c r="L17" i="14" s="1"/>
  <c r="B12" i="13" s="1"/>
  <c r="I16" i="14"/>
  <c r="I17" i="14" s="1"/>
  <c r="D12" i="13" s="1"/>
  <c r="E11" i="13"/>
  <c r="S13" i="14"/>
  <c r="S19" i="14" s="1"/>
  <c r="F13" i="13" s="1"/>
  <c r="P13" i="14"/>
  <c r="H13" i="14"/>
  <c r="M13" i="14"/>
  <c r="M19" i="14" s="1"/>
  <c r="C13" i="13" s="1"/>
  <c r="E17" i="12" s="1"/>
  <c r="K12" i="14"/>
  <c r="J12" i="14"/>
  <c r="L12" i="14"/>
  <c r="I12" i="14"/>
  <c r="K11" i="14"/>
  <c r="K20" i="14" s="1"/>
  <c r="J11" i="14"/>
  <c r="L11" i="14"/>
  <c r="I11" i="14"/>
  <c r="J20" i="12"/>
  <c r="J17" i="9"/>
  <c r="K9" i="1"/>
  <c r="J30" i="9"/>
  <c r="I30" i="9"/>
  <c r="Z109" i="11"/>
  <c r="S106" i="11"/>
  <c r="F23" i="10" s="1"/>
  <c r="K105" i="11"/>
  <c r="J105" i="11"/>
  <c r="L105" i="11"/>
  <c r="I105" i="11"/>
  <c r="K104" i="11"/>
  <c r="J104" i="11"/>
  <c r="P104" i="11"/>
  <c r="L104" i="11"/>
  <c r="L106" i="11" s="1"/>
  <c r="B23" i="10" s="1"/>
  <c r="I104" i="11"/>
  <c r="K103" i="11"/>
  <c r="J103" i="11"/>
  <c r="P103" i="11"/>
  <c r="P106" i="11" s="1"/>
  <c r="E23" i="10" s="1"/>
  <c r="M103" i="11"/>
  <c r="M106" i="11" s="1"/>
  <c r="C23" i="10" s="1"/>
  <c r="I103" i="11"/>
  <c r="I106" i="11" s="1"/>
  <c r="D23" i="10" s="1"/>
  <c r="S100" i="11"/>
  <c r="F22" i="10" s="1"/>
  <c r="K99" i="11"/>
  <c r="J99" i="11"/>
  <c r="L99" i="11"/>
  <c r="I99" i="11"/>
  <c r="K98" i="11"/>
  <c r="J98" i="11"/>
  <c r="P98" i="11"/>
  <c r="M98" i="11"/>
  <c r="I98" i="11"/>
  <c r="K97" i="11"/>
  <c r="J97" i="11"/>
  <c r="P97" i="11"/>
  <c r="L97" i="11"/>
  <c r="I97" i="11"/>
  <c r="K96" i="11"/>
  <c r="J96" i="11"/>
  <c r="P96" i="11"/>
  <c r="M96" i="11"/>
  <c r="I96" i="11"/>
  <c r="K95" i="11"/>
  <c r="J95" i="11"/>
  <c r="P95" i="11"/>
  <c r="L95" i="11"/>
  <c r="I95" i="11"/>
  <c r="K94" i="11"/>
  <c r="J94" i="11"/>
  <c r="P94" i="11"/>
  <c r="M94" i="11"/>
  <c r="I94" i="11"/>
  <c r="K93" i="11"/>
  <c r="J93" i="11"/>
  <c r="P93" i="11"/>
  <c r="M93" i="11"/>
  <c r="I93" i="11"/>
  <c r="K92" i="11"/>
  <c r="J92" i="11"/>
  <c r="P92" i="11"/>
  <c r="L92" i="11"/>
  <c r="I92" i="11"/>
  <c r="K91" i="11"/>
  <c r="J91" i="11"/>
  <c r="M91" i="11"/>
  <c r="I91" i="11"/>
  <c r="K90" i="11"/>
  <c r="J90" i="11"/>
  <c r="P90" i="11"/>
  <c r="L90" i="11"/>
  <c r="I90" i="11"/>
  <c r="K89" i="11"/>
  <c r="J89" i="11"/>
  <c r="P89" i="11"/>
  <c r="M89" i="11"/>
  <c r="I89" i="11"/>
  <c r="K88" i="11"/>
  <c r="J88" i="11"/>
  <c r="P88" i="11"/>
  <c r="M88" i="11"/>
  <c r="H100" i="11" s="1"/>
  <c r="I88" i="11"/>
  <c r="K87" i="11"/>
  <c r="J87" i="11"/>
  <c r="P87" i="11"/>
  <c r="L87" i="11"/>
  <c r="I87" i="11"/>
  <c r="K86" i="11"/>
  <c r="J86" i="11"/>
  <c r="P86" i="11"/>
  <c r="L86" i="11"/>
  <c r="I86" i="11"/>
  <c r="K85" i="11"/>
  <c r="J85" i="11"/>
  <c r="P85" i="11"/>
  <c r="P100" i="11" s="1"/>
  <c r="E22" i="10" s="1"/>
  <c r="L85" i="11"/>
  <c r="I85" i="11"/>
  <c r="I100" i="11" s="1"/>
  <c r="D22" i="10" s="1"/>
  <c r="S82" i="11"/>
  <c r="F21" i="10" s="1"/>
  <c r="K81" i="11"/>
  <c r="J81" i="11"/>
  <c r="L81" i="11"/>
  <c r="I81" i="11"/>
  <c r="K80" i="11"/>
  <c r="J80" i="11"/>
  <c r="P80" i="11"/>
  <c r="M80" i="11"/>
  <c r="I80" i="11"/>
  <c r="K79" i="11"/>
  <c r="J79" i="11"/>
  <c r="P79" i="11"/>
  <c r="M79" i="11"/>
  <c r="H82" i="11" s="1"/>
  <c r="I79" i="11"/>
  <c r="K78" i="11"/>
  <c r="J78" i="11"/>
  <c r="P78" i="11"/>
  <c r="P82" i="11" s="1"/>
  <c r="E21" i="10" s="1"/>
  <c r="L78" i="11"/>
  <c r="I78" i="11"/>
  <c r="I82" i="11" s="1"/>
  <c r="D21" i="10" s="1"/>
  <c r="S75" i="11"/>
  <c r="F20" i="10" s="1"/>
  <c r="K74" i="11"/>
  <c r="J74" i="11"/>
  <c r="L74" i="11"/>
  <c r="I74" i="11"/>
  <c r="K73" i="11"/>
  <c r="J73" i="11"/>
  <c r="L73" i="11"/>
  <c r="I73" i="11"/>
  <c r="K72" i="11"/>
  <c r="J72" i="11"/>
  <c r="P72" i="11"/>
  <c r="L72" i="11"/>
  <c r="I72" i="11"/>
  <c r="K71" i="11"/>
  <c r="J71" i="11"/>
  <c r="P71" i="11"/>
  <c r="L71" i="11"/>
  <c r="I71" i="11"/>
  <c r="K70" i="11"/>
  <c r="J70" i="11"/>
  <c r="P70" i="11"/>
  <c r="L70" i="11"/>
  <c r="I70" i="11"/>
  <c r="K69" i="11"/>
  <c r="J69" i="11"/>
  <c r="P69" i="11"/>
  <c r="L69" i="11"/>
  <c r="I69" i="11"/>
  <c r="K68" i="11"/>
  <c r="J68" i="11"/>
  <c r="P68" i="11"/>
  <c r="L68" i="11"/>
  <c r="I68" i="11"/>
  <c r="K67" i="11"/>
  <c r="J67" i="11"/>
  <c r="P67" i="11"/>
  <c r="L67" i="11"/>
  <c r="I67" i="11"/>
  <c r="K66" i="11"/>
  <c r="J66" i="11"/>
  <c r="L66" i="11"/>
  <c r="I66" i="11"/>
  <c r="K65" i="11"/>
  <c r="J65" i="11"/>
  <c r="P65" i="11"/>
  <c r="M65" i="11"/>
  <c r="I65" i="11"/>
  <c r="K64" i="11"/>
  <c r="J64" i="11"/>
  <c r="P64" i="11"/>
  <c r="L64" i="11"/>
  <c r="I64" i="11"/>
  <c r="K63" i="11"/>
  <c r="J63" i="11"/>
  <c r="M63" i="11"/>
  <c r="H75" i="11" s="1"/>
  <c r="I63" i="11"/>
  <c r="K62" i="11"/>
  <c r="J62" i="11"/>
  <c r="P62" i="11"/>
  <c r="L62" i="11"/>
  <c r="I62" i="11"/>
  <c r="K61" i="11"/>
  <c r="J61" i="11"/>
  <c r="P61" i="11"/>
  <c r="L61" i="11"/>
  <c r="I61" i="11"/>
  <c r="K60" i="11"/>
  <c r="J60" i="11"/>
  <c r="P60" i="11"/>
  <c r="P75" i="11" s="1"/>
  <c r="E20" i="10" s="1"/>
  <c r="L60" i="11"/>
  <c r="L75" i="11" s="1"/>
  <c r="B20" i="10" s="1"/>
  <c r="I60" i="11"/>
  <c r="I75" i="11" s="1"/>
  <c r="D20" i="10" s="1"/>
  <c r="F19" i="10"/>
  <c r="S57" i="11"/>
  <c r="H57" i="11"/>
  <c r="M57" i="11"/>
  <c r="C19" i="10" s="1"/>
  <c r="K56" i="11"/>
  <c r="J56" i="11"/>
  <c r="L56" i="11"/>
  <c r="I56" i="11"/>
  <c r="K55" i="11"/>
  <c r="J55" i="11"/>
  <c r="P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P49" i="11"/>
  <c r="L49" i="11"/>
  <c r="I49" i="11"/>
  <c r="K48" i="11"/>
  <c r="J48" i="11"/>
  <c r="P48" i="11"/>
  <c r="L48" i="11"/>
  <c r="I48" i="11"/>
  <c r="K47" i="11"/>
  <c r="J47" i="11"/>
  <c r="L47" i="11"/>
  <c r="I47" i="11"/>
  <c r="K46" i="11"/>
  <c r="J46" i="11"/>
  <c r="L46" i="11"/>
  <c r="I46" i="11"/>
  <c r="K45" i="11"/>
  <c r="J45" i="11"/>
  <c r="P45" i="11"/>
  <c r="L45" i="11"/>
  <c r="I45" i="11"/>
  <c r="K44" i="11"/>
  <c r="J44" i="11"/>
  <c r="P44" i="11"/>
  <c r="L44" i="11"/>
  <c r="I44" i="11"/>
  <c r="K43" i="11"/>
  <c r="J43" i="11"/>
  <c r="P43" i="11"/>
  <c r="P57" i="11" s="1"/>
  <c r="E19" i="10" s="1"/>
  <c r="L43" i="11"/>
  <c r="L57" i="11" s="1"/>
  <c r="B19" i="10" s="1"/>
  <c r="I43" i="11"/>
  <c r="I57" i="11" s="1"/>
  <c r="D19" i="10" s="1"/>
  <c r="F18" i="10"/>
  <c r="S40" i="11"/>
  <c r="S108" i="11" s="1"/>
  <c r="F24" i="10" s="1"/>
  <c r="K39" i="11"/>
  <c r="J39" i="11"/>
  <c r="L39" i="11"/>
  <c r="I39" i="11"/>
  <c r="K38" i="11"/>
  <c r="J38" i="11"/>
  <c r="P38" i="11"/>
  <c r="M38" i="11"/>
  <c r="I38" i="11"/>
  <c r="K37" i="11"/>
  <c r="J37" i="11"/>
  <c r="P37" i="11"/>
  <c r="M37" i="11"/>
  <c r="I37" i="11"/>
  <c r="K36" i="11"/>
  <c r="J36" i="11"/>
  <c r="P36" i="11"/>
  <c r="P40" i="11" s="1"/>
  <c r="E18" i="10" s="1"/>
  <c r="L36" i="11"/>
  <c r="I36" i="11"/>
  <c r="E14" i="10"/>
  <c r="S30" i="11"/>
  <c r="F14" i="10" s="1"/>
  <c r="P30" i="11"/>
  <c r="H30" i="11"/>
  <c r="M30" i="11"/>
  <c r="C14" i="10" s="1"/>
  <c r="K29" i="11"/>
  <c r="J29" i="11"/>
  <c r="L29" i="11"/>
  <c r="L30" i="11" s="1"/>
  <c r="B14" i="10" s="1"/>
  <c r="I29" i="11"/>
  <c r="I30" i="11" s="1"/>
  <c r="D14" i="10" s="1"/>
  <c r="F13" i="10"/>
  <c r="S26" i="11"/>
  <c r="H26" i="11"/>
  <c r="M26" i="11"/>
  <c r="C13" i="10" s="1"/>
  <c r="K25" i="11"/>
  <c r="J25" i="11"/>
  <c r="P25" i="11"/>
  <c r="L25" i="11"/>
  <c r="I25" i="11"/>
  <c r="K24" i="11"/>
  <c r="J24" i="11"/>
  <c r="P24" i="11"/>
  <c r="P26" i="11" s="1"/>
  <c r="E13" i="10" s="1"/>
  <c r="L24" i="11"/>
  <c r="L26" i="11" s="1"/>
  <c r="B13" i="10" s="1"/>
  <c r="I24" i="11"/>
  <c r="I26" i="11" s="1"/>
  <c r="D13" i="10" s="1"/>
  <c r="S21" i="11"/>
  <c r="F12" i="10" s="1"/>
  <c r="H21" i="11"/>
  <c r="M21" i="11"/>
  <c r="C12" i="10" s="1"/>
  <c r="K20" i="11"/>
  <c r="J20" i="11"/>
  <c r="P20" i="11"/>
  <c r="P21" i="11" s="1"/>
  <c r="E12" i="10" s="1"/>
  <c r="L20" i="11"/>
  <c r="L21" i="11" s="1"/>
  <c r="B12" i="10" s="1"/>
  <c r="I20" i="11"/>
  <c r="I21" i="11" s="1"/>
  <c r="D12" i="10" s="1"/>
  <c r="E11" i="10"/>
  <c r="S17" i="11"/>
  <c r="P17" i="11"/>
  <c r="K16" i="11"/>
  <c r="J16" i="11"/>
  <c r="M16" i="11"/>
  <c r="H17" i="11" s="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109" i="11" s="1"/>
  <c r="J11" i="11"/>
  <c r="L11" i="11"/>
  <c r="I11" i="11"/>
  <c r="J20" i="9"/>
  <c r="J17" i="6"/>
  <c r="K8" i="1"/>
  <c r="I30" i="6"/>
  <c r="J30" i="6" s="1"/>
  <c r="Z129" i="8"/>
  <c r="S126" i="8"/>
  <c r="F12" i="7" s="1"/>
  <c r="P126" i="8"/>
  <c r="E12" i="7" s="1"/>
  <c r="M126" i="8"/>
  <c r="C12" i="7" s="1"/>
  <c r="K125" i="8"/>
  <c r="J125" i="8"/>
  <c r="L125" i="8"/>
  <c r="I125" i="8"/>
  <c r="K124" i="8"/>
  <c r="J124" i="8"/>
  <c r="L124" i="8"/>
  <c r="I124" i="8"/>
  <c r="K123" i="8"/>
  <c r="J123" i="8"/>
  <c r="L123" i="8"/>
  <c r="I123" i="8"/>
  <c r="K122" i="8"/>
  <c r="J122" i="8"/>
  <c r="L122" i="8"/>
  <c r="I122" i="8"/>
  <c r="K121" i="8"/>
  <c r="J121" i="8"/>
  <c r="L121" i="8"/>
  <c r="I121" i="8"/>
  <c r="K120" i="8"/>
  <c r="J120" i="8"/>
  <c r="L120" i="8"/>
  <c r="I120" i="8"/>
  <c r="K119" i="8"/>
  <c r="J119" i="8"/>
  <c r="L119" i="8"/>
  <c r="L126" i="8" s="1"/>
  <c r="B12" i="7" s="1"/>
  <c r="I119" i="8"/>
  <c r="I126" i="8" s="1"/>
  <c r="D12" i="7" s="1"/>
  <c r="E11" i="7"/>
  <c r="S116" i="8"/>
  <c r="S128" i="8" s="1"/>
  <c r="F13" i="7" s="1"/>
  <c r="P116" i="8"/>
  <c r="K115" i="8"/>
  <c r="J115" i="8"/>
  <c r="M115" i="8"/>
  <c r="I115" i="8"/>
  <c r="K114" i="8"/>
  <c r="J114" i="8"/>
  <c r="M114" i="8"/>
  <c r="I114" i="8"/>
  <c r="K113" i="8"/>
  <c r="J113" i="8"/>
  <c r="L113" i="8"/>
  <c r="I113" i="8"/>
  <c r="K112" i="8"/>
  <c r="J112" i="8"/>
  <c r="L112" i="8"/>
  <c r="I112" i="8"/>
  <c r="K111" i="8"/>
  <c r="J111" i="8"/>
  <c r="L111" i="8"/>
  <c r="I111" i="8"/>
  <c r="K110" i="8"/>
  <c r="J110" i="8"/>
  <c r="L110" i="8"/>
  <c r="I110" i="8"/>
  <c r="K109" i="8"/>
  <c r="J109" i="8"/>
  <c r="L109" i="8"/>
  <c r="I109" i="8"/>
  <c r="K108" i="8"/>
  <c r="J108" i="8"/>
  <c r="L108" i="8"/>
  <c r="I108" i="8"/>
  <c r="K107" i="8"/>
  <c r="J107" i="8"/>
  <c r="L107" i="8"/>
  <c r="I107" i="8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L103" i="8"/>
  <c r="I103" i="8"/>
  <c r="K102" i="8"/>
  <c r="J102" i="8"/>
  <c r="L102" i="8"/>
  <c r="I102" i="8"/>
  <c r="K101" i="8"/>
  <c r="J101" i="8"/>
  <c r="L101" i="8"/>
  <c r="I101" i="8"/>
  <c r="K100" i="8"/>
  <c r="J100" i="8"/>
  <c r="L100" i="8"/>
  <c r="I100" i="8"/>
  <c r="K99" i="8"/>
  <c r="J99" i="8"/>
  <c r="L99" i="8"/>
  <c r="I99" i="8"/>
  <c r="K98" i="8"/>
  <c r="J98" i="8"/>
  <c r="L98" i="8"/>
  <c r="I98" i="8"/>
  <c r="K97" i="8"/>
  <c r="J97" i="8"/>
  <c r="L97" i="8"/>
  <c r="I97" i="8"/>
  <c r="K96" i="8"/>
  <c r="J96" i="8"/>
  <c r="L96" i="8"/>
  <c r="I96" i="8"/>
  <c r="K95" i="8"/>
  <c r="J95" i="8"/>
  <c r="L95" i="8"/>
  <c r="I95" i="8"/>
  <c r="K94" i="8"/>
  <c r="J94" i="8"/>
  <c r="L94" i="8"/>
  <c r="I94" i="8"/>
  <c r="K93" i="8"/>
  <c r="J93" i="8"/>
  <c r="L93" i="8"/>
  <c r="I93" i="8"/>
  <c r="K92" i="8"/>
  <c r="J92" i="8"/>
  <c r="L92" i="8"/>
  <c r="I92" i="8"/>
  <c r="K91" i="8"/>
  <c r="J91" i="8"/>
  <c r="L91" i="8"/>
  <c r="I91" i="8"/>
  <c r="K90" i="8"/>
  <c r="J90" i="8"/>
  <c r="L90" i="8"/>
  <c r="I90" i="8"/>
  <c r="K89" i="8"/>
  <c r="J89" i="8"/>
  <c r="L89" i="8"/>
  <c r="I89" i="8"/>
  <c r="K88" i="8"/>
  <c r="J88" i="8"/>
  <c r="L88" i="8"/>
  <c r="I88" i="8"/>
  <c r="K87" i="8"/>
  <c r="J87" i="8"/>
  <c r="L87" i="8"/>
  <c r="I87" i="8"/>
  <c r="K86" i="8"/>
  <c r="J86" i="8"/>
  <c r="L86" i="8"/>
  <c r="I86" i="8"/>
  <c r="K85" i="8"/>
  <c r="J85" i="8"/>
  <c r="L85" i="8"/>
  <c r="I85" i="8"/>
  <c r="K84" i="8"/>
  <c r="J84" i="8"/>
  <c r="L84" i="8"/>
  <c r="I84" i="8"/>
  <c r="K83" i="8"/>
  <c r="J83" i="8"/>
  <c r="L83" i="8"/>
  <c r="I83" i="8"/>
  <c r="K82" i="8"/>
  <c r="J82" i="8"/>
  <c r="L82" i="8"/>
  <c r="I82" i="8"/>
  <c r="K81" i="8"/>
  <c r="J81" i="8"/>
  <c r="L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29" i="8" s="1"/>
  <c r="J11" i="8"/>
  <c r="L11" i="8"/>
  <c r="I11" i="8"/>
  <c r="J20" i="6"/>
  <c r="J17" i="3"/>
  <c r="K7" i="1"/>
  <c r="J30" i="3"/>
  <c r="I30" i="3"/>
  <c r="Z234" i="5"/>
  <c r="E38" i="4"/>
  <c r="S231" i="5"/>
  <c r="F38" i="4" s="1"/>
  <c r="P231" i="5"/>
  <c r="M231" i="5"/>
  <c r="C38" i="4" s="1"/>
  <c r="K230" i="5"/>
  <c r="J230" i="5"/>
  <c r="L230" i="5"/>
  <c r="L231" i="5" s="1"/>
  <c r="B38" i="4" s="1"/>
  <c r="I230" i="5"/>
  <c r="I231" i="5" s="1"/>
  <c r="D38" i="4" s="1"/>
  <c r="E37" i="4"/>
  <c r="S227" i="5"/>
  <c r="S233" i="5" s="1"/>
  <c r="F39" i="4" s="1"/>
  <c r="P227" i="5"/>
  <c r="P233" i="5" s="1"/>
  <c r="E39" i="4" s="1"/>
  <c r="H227" i="5"/>
  <c r="M227" i="5"/>
  <c r="M233" i="5" s="1"/>
  <c r="C39" i="4" s="1"/>
  <c r="E18" i="3" s="1"/>
  <c r="K226" i="5"/>
  <c r="J226" i="5"/>
  <c r="L226" i="5"/>
  <c r="L227" i="5" s="1"/>
  <c r="B37" i="4" s="1"/>
  <c r="I226" i="5"/>
  <c r="S220" i="5"/>
  <c r="F33" i="4" s="1"/>
  <c r="H220" i="5"/>
  <c r="M220" i="5"/>
  <c r="C33" i="4" s="1"/>
  <c r="K219" i="5"/>
  <c r="J219" i="5"/>
  <c r="P219" i="5"/>
  <c r="L219" i="5"/>
  <c r="I219" i="5"/>
  <c r="K218" i="5"/>
  <c r="J218" i="5"/>
  <c r="P218" i="5"/>
  <c r="P220" i="5" s="1"/>
  <c r="E33" i="4" s="1"/>
  <c r="L218" i="5"/>
  <c r="L220" i="5" s="1"/>
  <c r="B33" i="4" s="1"/>
  <c r="I218" i="5"/>
  <c r="F32" i="4"/>
  <c r="S215" i="5"/>
  <c r="K214" i="5"/>
  <c r="J214" i="5"/>
  <c r="L214" i="5"/>
  <c r="I214" i="5"/>
  <c r="K213" i="5"/>
  <c r="J213" i="5"/>
  <c r="P213" i="5"/>
  <c r="M213" i="5"/>
  <c r="M215" i="5" s="1"/>
  <c r="C32" i="4" s="1"/>
  <c r="I213" i="5"/>
  <c r="K212" i="5"/>
  <c r="J212" i="5"/>
  <c r="P212" i="5"/>
  <c r="P215" i="5" s="1"/>
  <c r="E32" i="4" s="1"/>
  <c r="L212" i="5"/>
  <c r="L215" i="5" s="1"/>
  <c r="B32" i="4" s="1"/>
  <c r="I212" i="5"/>
  <c r="S209" i="5"/>
  <c r="F31" i="4" s="1"/>
  <c r="H209" i="5"/>
  <c r="K208" i="5"/>
  <c r="J208" i="5"/>
  <c r="P208" i="5"/>
  <c r="M208" i="5"/>
  <c r="M209" i="5" s="1"/>
  <c r="C31" i="4" s="1"/>
  <c r="I208" i="5"/>
  <c r="K207" i="5"/>
  <c r="J207" i="5"/>
  <c r="L207" i="5"/>
  <c r="I207" i="5"/>
  <c r="K206" i="5"/>
  <c r="J206" i="5"/>
  <c r="P206" i="5"/>
  <c r="P209" i="5" s="1"/>
  <c r="E31" i="4" s="1"/>
  <c r="L206" i="5"/>
  <c r="L209" i="5" s="1"/>
  <c r="B31" i="4" s="1"/>
  <c r="I206" i="5"/>
  <c r="F30" i="4"/>
  <c r="S203" i="5"/>
  <c r="K202" i="5"/>
  <c r="J202" i="5"/>
  <c r="P202" i="5"/>
  <c r="L202" i="5"/>
  <c r="I202" i="5"/>
  <c r="K201" i="5"/>
  <c r="J201" i="5"/>
  <c r="L201" i="5"/>
  <c r="I201" i="5"/>
  <c r="K200" i="5"/>
  <c r="J200" i="5"/>
  <c r="P200" i="5"/>
  <c r="P203" i="5" s="1"/>
  <c r="E30" i="4" s="1"/>
  <c r="L200" i="5"/>
  <c r="L203" i="5" s="1"/>
  <c r="B30" i="4" s="1"/>
  <c r="I200" i="5"/>
  <c r="K199" i="5"/>
  <c r="J199" i="5"/>
  <c r="P199" i="5"/>
  <c r="M199" i="5"/>
  <c r="M203" i="5" s="1"/>
  <c r="C30" i="4" s="1"/>
  <c r="I199" i="5"/>
  <c r="F29" i="4"/>
  <c r="S196" i="5"/>
  <c r="K195" i="5"/>
  <c r="J195" i="5"/>
  <c r="L195" i="5"/>
  <c r="I195" i="5"/>
  <c r="K194" i="5"/>
  <c r="J194" i="5"/>
  <c r="M194" i="5"/>
  <c r="I194" i="5"/>
  <c r="K193" i="5"/>
  <c r="J193" i="5"/>
  <c r="P193" i="5"/>
  <c r="M193" i="5"/>
  <c r="I193" i="5"/>
  <c r="K192" i="5"/>
  <c r="J192" i="5"/>
  <c r="M192" i="5"/>
  <c r="I192" i="5"/>
  <c r="K191" i="5"/>
  <c r="J191" i="5"/>
  <c r="M191" i="5"/>
  <c r="I191" i="5"/>
  <c r="K190" i="5"/>
  <c r="J190" i="5"/>
  <c r="M190" i="5"/>
  <c r="I190" i="5"/>
  <c r="K189" i="5"/>
  <c r="J189" i="5"/>
  <c r="M189" i="5"/>
  <c r="I189" i="5"/>
  <c r="K188" i="5"/>
  <c r="J188" i="5"/>
  <c r="M188" i="5"/>
  <c r="I188" i="5"/>
  <c r="K187" i="5"/>
  <c r="J187" i="5"/>
  <c r="L187" i="5"/>
  <c r="I187" i="5"/>
  <c r="K186" i="5"/>
  <c r="J186" i="5"/>
  <c r="M186" i="5"/>
  <c r="I186" i="5"/>
  <c r="K185" i="5"/>
  <c r="J185" i="5"/>
  <c r="P185" i="5"/>
  <c r="L185" i="5"/>
  <c r="I185" i="5"/>
  <c r="K184" i="5"/>
  <c r="J184" i="5"/>
  <c r="M184" i="5"/>
  <c r="I184" i="5"/>
  <c r="K183" i="5"/>
  <c r="J183" i="5"/>
  <c r="P183" i="5"/>
  <c r="P196" i="5" s="1"/>
  <c r="E29" i="4" s="1"/>
  <c r="M183" i="5"/>
  <c r="M196" i="5" s="1"/>
  <c r="C29" i="4" s="1"/>
  <c r="I183" i="5"/>
  <c r="K182" i="5"/>
  <c r="J182" i="5"/>
  <c r="L182" i="5"/>
  <c r="I182" i="5"/>
  <c r="K181" i="5"/>
  <c r="J181" i="5"/>
  <c r="L181" i="5"/>
  <c r="L196" i="5" s="1"/>
  <c r="B29" i="4" s="1"/>
  <c r="I181" i="5"/>
  <c r="F28" i="4"/>
  <c r="S178" i="5"/>
  <c r="K177" i="5"/>
  <c r="J177" i="5"/>
  <c r="P177" i="5"/>
  <c r="M177" i="5"/>
  <c r="I177" i="5"/>
  <c r="K176" i="5"/>
  <c r="J176" i="5"/>
  <c r="L176" i="5"/>
  <c r="I176" i="5"/>
  <c r="K175" i="5"/>
  <c r="J175" i="5"/>
  <c r="L175" i="5"/>
  <c r="I175" i="5"/>
  <c r="K174" i="5"/>
  <c r="J174" i="5"/>
  <c r="P174" i="5"/>
  <c r="M174" i="5"/>
  <c r="I174" i="5"/>
  <c r="K173" i="5"/>
  <c r="J173" i="5"/>
  <c r="M173" i="5"/>
  <c r="M178" i="5" s="1"/>
  <c r="C28" i="4" s="1"/>
  <c r="I173" i="5"/>
  <c r="K172" i="5"/>
  <c r="J172" i="5"/>
  <c r="P172" i="5"/>
  <c r="P178" i="5" s="1"/>
  <c r="E28" i="4" s="1"/>
  <c r="L172" i="5"/>
  <c r="L178" i="5" s="1"/>
  <c r="B28" i="4" s="1"/>
  <c r="I172" i="5"/>
  <c r="I178" i="5" s="1"/>
  <c r="D28" i="4" s="1"/>
  <c r="F27" i="4"/>
  <c r="S169" i="5"/>
  <c r="P169" i="5"/>
  <c r="E27" i="4" s="1"/>
  <c r="H169" i="5"/>
  <c r="M169" i="5"/>
  <c r="C27" i="4" s="1"/>
  <c r="K168" i="5"/>
  <c r="J168" i="5"/>
  <c r="P168" i="5"/>
  <c r="L168" i="5"/>
  <c r="I168" i="5"/>
  <c r="K167" i="5"/>
  <c r="J167" i="5"/>
  <c r="L167" i="5"/>
  <c r="L169" i="5" s="1"/>
  <c r="B27" i="4" s="1"/>
  <c r="I167" i="5"/>
  <c r="I169" i="5" s="1"/>
  <c r="D27" i="4" s="1"/>
  <c r="F26" i="4"/>
  <c r="S164" i="5"/>
  <c r="H164" i="5"/>
  <c r="M164" i="5"/>
  <c r="C26" i="4" s="1"/>
  <c r="K163" i="5"/>
  <c r="J163" i="5"/>
  <c r="P163" i="5"/>
  <c r="L163" i="5"/>
  <c r="I163" i="5"/>
  <c r="K162" i="5"/>
  <c r="J162" i="5"/>
  <c r="P162" i="5"/>
  <c r="L162" i="5"/>
  <c r="I162" i="5"/>
  <c r="K161" i="5"/>
  <c r="J161" i="5"/>
  <c r="P161" i="5"/>
  <c r="L161" i="5"/>
  <c r="I161" i="5"/>
  <c r="K160" i="5"/>
  <c r="J160" i="5"/>
  <c r="P160" i="5"/>
  <c r="L160" i="5"/>
  <c r="I160" i="5"/>
  <c r="K159" i="5"/>
  <c r="J159" i="5"/>
  <c r="P159" i="5"/>
  <c r="L159" i="5"/>
  <c r="I159" i="5"/>
  <c r="K158" i="5"/>
  <c r="J158" i="5"/>
  <c r="P158" i="5"/>
  <c r="L158" i="5"/>
  <c r="I158" i="5"/>
  <c r="K157" i="5"/>
  <c r="J157" i="5"/>
  <c r="P157" i="5"/>
  <c r="L157" i="5"/>
  <c r="I157" i="5"/>
  <c r="K156" i="5"/>
  <c r="J156" i="5"/>
  <c r="P156" i="5"/>
  <c r="L156" i="5"/>
  <c r="I156" i="5"/>
  <c r="K155" i="5"/>
  <c r="J155" i="5"/>
  <c r="P155" i="5"/>
  <c r="L155" i="5"/>
  <c r="I155" i="5"/>
  <c r="K154" i="5"/>
  <c r="J154" i="5"/>
  <c r="P154" i="5"/>
  <c r="L154" i="5"/>
  <c r="I154" i="5"/>
  <c r="K153" i="5"/>
  <c r="J153" i="5"/>
  <c r="P153" i="5"/>
  <c r="P164" i="5" s="1"/>
  <c r="E26" i="4" s="1"/>
  <c r="L153" i="5"/>
  <c r="I153" i="5"/>
  <c r="K152" i="5"/>
  <c r="J152" i="5"/>
  <c r="L152" i="5"/>
  <c r="L164" i="5" s="1"/>
  <c r="B26" i="4" s="1"/>
  <c r="I152" i="5"/>
  <c r="F25" i="4"/>
  <c r="S149" i="5"/>
  <c r="H149" i="5"/>
  <c r="M149" i="5"/>
  <c r="C25" i="4" s="1"/>
  <c r="K148" i="5"/>
  <c r="J148" i="5"/>
  <c r="L148" i="5"/>
  <c r="I148" i="5"/>
  <c r="K147" i="5"/>
  <c r="J147" i="5"/>
  <c r="P147" i="5"/>
  <c r="P149" i="5" s="1"/>
  <c r="E25" i="4" s="1"/>
  <c r="L147" i="5"/>
  <c r="I147" i="5"/>
  <c r="I149" i="5" s="1"/>
  <c r="D25" i="4" s="1"/>
  <c r="F24" i="4"/>
  <c r="S144" i="5"/>
  <c r="K143" i="5"/>
  <c r="J143" i="5"/>
  <c r="P143" i="5"/>
  <c r="L143" i="5"/>
  <c r="I143" i="5"/>
  <c r="K142" i="5"/>
  <c r="J142" i="5"/>
  <c r="L142" i="5"/>
  <c r="I142" i="5"/>
  <c r="K141" i="5"/>
  <c r="J141" i="5"/>
  <c r="P141" i="5"/>
  <c r="M141" i="5"/>
  <c r="I141" i="5"/>
  <c r="K140" i="5"/>
  <c r="J140" i="5"/>
  <c r="M140" i="5"/>
  <c r="M144" i="5" s="1"/>
  <c r="C24" i="4" s="1"/>
  <c r="I140" i="5"/>
  <c r="K139" i="5"/>
  <c r="J139" i="5"/>
  <c r="P139" i="5"/>
  <c r="L139" i="5"/>
  <c r="I139" i="5"/>
  <c r="K138" i="5"/>
  <c r="J138" i="5"/>
  <c r="L138" i="5"/>
  <c r="I138" i="5"/>
  <c r="K137" i="5"/>
  <c r="J137" i="5"/>
  <c r="L137" i="5"/>
  <c r="I137" i="5"/>
  <c r="K136" i="5"/>
  <c r="J136" i="5"/>
  <c r="P136" i="5"/>
  <c r="P144" i="5" s="1"/>
  <c r="E24" i="4" s="1"/>
  <c r="L136" i="5"/>
  <c r="I136" i="5"/>
  <c r="I144" i="5" s="1"/>
  <c r="D24" i="4" s="1"/>
  <c r="E23" i="4"/>
  <c r="S133" i="5"/>
  <c r="F23" i="4" s="1"/>
  <c r="P133" i="5"/>
  <c r="H133" i="5"/>
  <c r="M133" i="5"/>
  <c r="C23" i="4" s="1"/>
  <c r="K132" i="5"/>
  <c r="J132" i="5"/>
  <c r="L132" i="5"/>
  <c r="L133" i="5" s="1"/>
  <c r="B23" i="4" s="1"/>
  <c r="I132" i="5"/>
  <c r="I133" i="5" s="1"/>
  <c r="D23" i="4" s="1"/>
  <c r="S129" i="5"/>
  <c r="F22" i="4" s="1"/>
  <c r="K128" i="5"/>
  <c r="J128" i="5"/>
  <c r="P128" i="5"/>
  <c r="M128" i="5"/>
  <c r="I128" i="5"/>
  <c r="K127" i="5"/>
  <c r="J127" i="5"/>
  <c r="P127" i="5"/>
  <c r="L127" i="5"/>
  <c r="I127" i="5"/>
  <c r="K126" i="5"/>
  <c r="J126" i="5"/>
  <c r="P126" i="5"/>
  <c r="M126" i="5"/>
  <c r="I126" i="5"/>
  <c r="K125" i="5"/>
  <c r="J125" i="5"/>
  <c r="P125" i="5"/>
  <c r="L125" i="5"/>
  <c r="I125" i="5"/>
  <c r="K124" i="5"/>
  <c r="J124" i="5"/>
  <c r="L124" i="5"/>
  <c r="I124" i="5"/>
  <c r="K123" i="5"/>
  <c r="J123" i="5"/>
  <c r="L123" i="5"/>
  <c r="I123" i="5"/>
  <c r="K122" i="5"/>
  <c r="J122" i="5"/>
  <c r="L122" i="5"/>
  <c r="I122" i="5"/>
  <c r="K121" i="5"/>
  <c r="J121" i="5"/>
  <c r="L121" i="5"/>
  <c r="L129" i="5" s="1"/>
  <c r="B22" i="4" s="1"/>
  <c r="I121" i="5"/>
  <c r="K120" i="5"/>
  <c r="J120" i="5"/>
  <c r="P120" i="5"/>
  <c r="P129" i="5" s="1"/>
  <c r="E22" i="4" s="1"/>
  <c r="M120" i="5"/>
  <c r="M129" i="5" s="1"/>
  <c r="C22" i="4" s="1"/>
  <c r="I120" i="5"/>
  <c r="F21" i="4"/>
  <c r="S117" i="5"/>
  <c r="S222" i="5" s="1"/>
  <c r="F34" i="4" s="1"/>
  <c r="K116" i="5"/>
  <c r="J116" i="5"/>
  <c r="P116" i="5"/>
  <c r="M116" i="5"/>
  <c r="I116" i="5"/>
  <c r="K115" i="5"/>
  <c r="J115" i="5"/>
  <c r="P115" i="5"/>
  <c r="M115" i="5"/>
  <c r="M117" i="5" s="1"/>
  <c r="C21" i="4" s="1"/>
  <c r="I115" i="5"/>
  <c r="K114" i="5"/>
  <c r="J114" i="5"/>
  <c r="P114" i="5"/>
  <c r="L114" i="5"/>
  <c r="I114" i="5"/>
  <c r="K113" i="5"/>
  <c r="J113" i="5"/>
  <c r="L113" i="5"/>
  <c r="I113" i="5"/>
  <c r="K112" i="5"/>
  <c r="J112" i="5"/>
  <c r="L112" i="5"/>
  <c r="I112" i="5"/>
  <c r="F17" i="4"/>
  <c r="S106" i="5"/>
  <c r="P106" i="5"/>
  <c r="E17" i="4" s="1"/>
  <c r="H106" i="5"/>
  <c r="M106" i="5"/>
  <c r="C17" i="4" s="1"/>
  <c r="K105" i="5"/>
  <c r="J105" i="5"/>
  <c r="L105" i="5"/>
  <c r="L106" i="5" s="1"/>
  <c r="B17" i="4" s="1"/>
  <c r="I105" i="5"/>
  <c r="I106" i="5" s="1"/>
  <c r="D17" i="4" s="1"/>
  <c r="S102" i="5"/>
  <c r="F16" i="4" s="1"/>
  <c r="H102" i="5"/>
  <c r="K101" i="5"/>
  <c r="J101" i="5"/>
  <c r="P101" i="5"/>
  <c r="L101" i="5"/>
  <c r="I101" i="5"/>
  <c r="K100" i="5"/>
  <c r="J100" i="5"/>
  <c r="L100" i="5"/>
  <c r="I100" i="5"/>
  <c r="K99" i="5"/>
  <c r="J99" i="5"/>
  <c r="P99" i="5"/>
  <c r="L99" i="5"/>
  <c r="I99" i="5"/>
  <c r="K98" i="5"/>
  <c r="J98" i="5"/>
  <c r="L98" i="5"/>
  <c r="I98" i="5"/>
  <c r="K97" i="5"/>
  <c r="J97" i="5"/>
  <c r="P97" i="5"/>
  <c r="L97" i="5"/>
  <c r="I97" i="5"/>
  <c r="K96" i="5"/>
  <c r="J96" i="5"/>
  <c r="L96" i="5"/>
  <c r="I96" i="5"/>
  <c r="K95" i="5"/>
  <c r="J95" i="5"/>
  <c r="P95" i="5"/>
  <c r="L95" i="5"/>
  <c r="I95" i="5"/>
  <c r="K94" i="5"/>
  <c r="J94" i="5"/>
  <c r="P94" i="5"/>
  <c r="L94" i="5"/>
  <c r="I94" i="5"/>
  <c r="K93" i="5"/>
  <c r="J93" i="5"/>
  <c r="M93" i="5"/>
  <c r="M102" i="5" s="1"/>
  <c r="C16" i="4" s="1"/>
  <c r="I93" i="5"/>
  <c r="K92" i="5"/>
  <c r="J92" i="5"/>
  <c r="P92" i="5"/>
  <c r="P102" i="5" s="1"/>
  <c r="E16" i="4" s="1"/>
  <c r="L92" i="5"/>
  <c r="L102" i="5" s="1"/>
  <c r="B16" i="4" s="1"/>
  <c r="I92" i="5"/>
  <c r="F15" i="4"/>
  <c r="S89" i="5"/>
  <c r="K88" i="5"/>
  <c r="J88" i="5"/>
  <c r="P88" i="5"/>
  <c r="L88" i="5"/>
  <c r="I88" i="5"/>
  <c r="K87" i="5"/>
  <c r="J87" i="5"/>
  <c r="P87" i="5"/>
  <c r="L87" i="5"/>
  <c r="I87" i="5"/>
  <c r="K86" i="5"/>
  <c r="J86" i="5"/>
  <c r="P86" i="5"/>
  <c r="L86" i="5"/>
  <c r="I86" i="5"/>
  <c r="K85" i="5"/>
  <c r="J85" i="5"/>
  <c r="P85" i="5"/>
  <c r="L85" i="5"/>
  <c r="I85" i="5"/>
  <c r="K84" i="5"/>
  <c r="J84" i="5"/>
  <c r="P84" i="5"/>
  <c r="L84" i="5"/>
  <c r="I84" i="5"/>
  <c r="K83" i="5"/>
  <c r="J83" i="5"/>
  <c r="P83" i="5"/>
  <c r="L83" i="5"/>
  <c r="I83" i="5"/>
  <c r="K82" i="5"/>
  <c r="J82" i="5"/>
  <c r="P82" i="5"/>
  <c r="L82" i="5"/>
  <c r="I82" i="5"/>
  <c r="K81" i="5"/>
  <c r="J81" i="5"/>
  <c r="P81" i="5"/>
  <c r="L81" i="5"/>
  <c r="I81" i="5"/>
  <c r="K80" i="5"/>
  <c r="J80" i="5"/>
  <c r="P80" i="5"/>
  <c r="L80" i="5"/>
  <c r="I80" i="5"/>
  <c r="K79" i="5"/>
  <c r="J79" i="5"/>
  <c r="P79" i="5"/>
  <c r="L79" i="5"/>
  <c r="I79" i="5"/>
  <c r="K78" i="5"/>
  <c r="J78" i="5"/>
  <c r="P78" i="5"/>
  <c r="L78" i="5"/>
  <c r="I78" i="5"/>
  <c r="K77" i="5"/>
  <c r="J77" i="5"/>
  <c r="P77" i="5"/>
  <c r="L77" i="5"/>
  <c r="I77" i="5"/>
  <c r="K76" i="5"/>
  <c r="J76" i="5"/>
  <c r="P76" i="5"/>
  <c r="L76" i="5"/>
  <c r="I76" i="5"/>
  <c r="K75" i="5"/>
  <c r="J75" i="5"/>
  <c r="L75" i="5"/>
  <c r="I75" i="5"/>
  <c r="K74" i="5"/>
  <c r="J74" i="5"/>
  <c r="L74" i="5"/>
  <c r="I74" i="5"/>
  <c r="K73" i="5"/>
  <c r="J73" i="5"/>
  <c r="P73" i="5"/>
  <c r="L73" i="5"/>
  <c r="I73" i="5"/>
  <c r="K72" i="5"/>
  <c r="J72" i="5"/>
  <c r="P72" i="5"/>
  <c r="L72" i="5"/>
  <c r="I72" i="5"/>
  <c r="K71" i="5"/>
  <c r="J71" i="5"/>
  <c r="M71" i="5"/>
  <c r="H89" i="5" s="1"/>
  <c r="I71" i="5"/>
  <c r="K70" i="5"/>
  <c r="J70" i="5"/>
  <c r="P70" i="5"/>
  <c r="L70" i="5"/>
  <c r="I70" i="5"/>
  <c r="K69" i="5"/>
  <c r="J69" i="5"/>
  <c r="P69" i="5"/>
  <c r="L69" i="5"/>
  <c r="I69" i="5"/>
  <c r="K68" i="5"/>
  <c r="J68" i="5"/>
  <c r="P68" i="5"/>
  <c r="L68" i="5"/>
  <c r="I68" i="5"/>
  <c r="K67" i="5"/>
  <c r="J67" i="5"/>
  <c r="P67" i="5"/>
  <c r="L67" i="5"/>
  <c r="I67" i="5"/>
  <c r="K66" i="5"/>
  <c r="J66" i="5"/>
  <c r="P66" i="5"/>
  <c r="L66" i="5"/>
  <c r="I66" i="5"/>
  <c r="K65" i="5"/>
  <c r="J65" i="5"/>
  <c r="P65" i="5"/>
  <c r="L65" i="5"/>
  <c r="I65" i="5"/>
  <c r="K64" i="5"/>
  <c r="J64" i="5"/>
  <c r="P64" i="5"/>
  <c r="P89" i="5" s="1"/>
  <c r="E15" i="4" s="1"/>
  <c r="L64" i="5"/>
  <c r="I64" i="5"/>
  <c r="K63" i="5"/>
  <c r="J63" i="5"/>
  <c r="L63" i="5"/>
  <c r="I63" i="5"/>
  <c r="K62" i="5"/>
  <c r="J62" i="5"/>
  <c r="P62" i="5"/>
  <c r="L62" i="5"/>
  <c r="I62" i="5"/>
  <c r="F14" i="4"/>
  <c r="S59" i="5"/>
  <c r="H59" i="5"/>
  <c r="M59" i="5"/>
  <c r="C14" i="4" s="1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L56" i="5"/>
  <c r="I56" i="5"/>
  <c r="K55" i="5"/>
  <c r="J55" i="5"/>
  <c r="P55" i="5"/>
  <c r="L55" i="5"/>
  <c r="I55" i="5"/>
  <c r="K54" i="5"/>
  <c r="J54" i="5"/>
  <c r="P54" i="5"/>
  <c r="L54" i="5"/>
  <c r="I54" i="5"/>
  <c r="K53" i="5"/>
  <c r="J53" i="5"/>
  <c r="P53" i="5"/>
  <c r="L53" i="5"/>
  <c r="I53" i="5"/>
  <c r="K52" i="5"/>
  <c r="J52" i="5"/>
  <c r="L52" i="5"/>
  <c r="I52" i="5"/>
  <c r="K51" i="5"/>
  <c r="J51" i="5"/>
  <c r="P51" i="5"/>
  <c r="L51" i="5"/>
  <c r="I51" i="5"/>
  <c r="K50" i="5"/>
  <c r="J50" i="5"/>
  <c r="L50" i="5"/>
  <c r="I50" i="5"/>
  <c r="K49" i="5"/>
  <c r="J49" i="5"/>
  <c r="P49" i="5"/>
  <c r="P59" i="5" s="1"/>
  <c r="E14" i="4" s="1"/>
  <c r="L49" i="5"/>
  <c r="I49" i="5"/>
  <c r="I59" i="5" s="1"/>
  <c r="D14" i="4" s="1"/>
  <c r="S46" i="5"/>
  <c r="F13" i="4" s="1"/>
  <c r="H46" i="5"/>
  <c r="M46" i="5"/>
  <c r="C13" i="4" s="1"/>
  <c r="K45" i="5"/>
  <c r="J45" i="5"/>
  <c r="P45" i="5"/>
  <c r="L45" i="5"/>
  <c r="I45" i="5"/>
  <c r="K44" i="5"/>
  <c r="J44" i="5"/>
  <c r="P44" i="5"/>
  <c r="L44" i="5"/>
  <c r="I44" i="5"/>
  <c r="K43" i="5"/>
  <c r="J43" i="5"/>
  <c r="P43" i="5"/>
  <c r="L43" i="5"/>
  <c r="I43" i="5"/>
  <c r="K42" i="5"/>
  <c r="J42" i="5"/>
  <c r="P42" i="5"/>
  <c r="L42" i="5"/>
  <c r="I42" i="5"/>
  <c r="K41" i="5"/>
  <c r="J41" i="5"/>
  <c r="P41" i="5"/>
  <c r="L41" i="5"/>
  <c r="I41" i="5"/>
  <c r="K40" i="5"/>
  <c r="J40" i="5"/>
  <c r="P40" i="5"/>
  <c r="L40" i="5"/>
  <c r="I40" i="5"/>
  <c r="K39" i="5"/>
  <c r="J39" i="5"/>
  <c r="P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L36" i="5"/>
  <c r="I36" i="5"/>
  <c r="K35" i="5"/>
  <c r="J35" i="5"/>
  <c r="P35" i="5"/>
  <c r="P46" i="5" s="1"/>
  <c r="E13" i="4" s="1"/>
  <c r="L35" i="5"/>
  <c r="L46" i="5" s="1"/>
  <c r="B13" i="4" s="1"/>
  <c r="I35" i="5"/>
  <c r="F12" i="4"/>
  <c r="S32" i="5"/>
  <c r="H32" i="5"/>
  <c r="M32" i="5"/>
  <c r="C12" i="4" s="1"/>
  <c r="K31" i="5"/>
  <c r="J31" i="5"/>
  <c r="P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L28" i="5"/>
  <c r="I28" i="5"/>
  <c r="K27" i="5"/>
  <c r="J27" i="5"/>
  <c r="P27" i="5"/>
  <c r="L27" i="5"/>
  <c r="I27" i="5"/>
  <c r="K26" i="5"/>
  <c r="J26" i="5"/>
  <c r="L26" i="5"/>
  <c r="I26" i="5"/>
  <c r="K25" i="5"/>
  <c r="J25" i="5"/>
  <c r="P25" i="5"/>
  <c r="L25" i="5"/>
  <c r="I25" i="5"/>
  <c r="K24" i="5"/>
  <c r="J24" i="5"/>
  <c r="P24" i="5"/>
  <c r="P32" i="5" s="1"/>
  <c r="E12" i="4" s="1"/>
  <c r="L24" i="5"/>
  <c r="L32" i="5" s="1"/>
  <c r="B12" i="4" s="1"/>
  <c r="I24" i="5"/>
  <c r="E11" i="4"/>
  <c r="S21" i="5"/>
  <c r="P21" i="5"/>
  <c r="H21" i="5"/>
  <c r="M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234" i="5" s="1"/>
  <c r="J11" i="5"/>
  <c r="L11" i="5"/>
  <c r="I11" i="5"/>
  <c r="J20" i="3"/>
  <c r="I27" i="32" l="1"/>
  <c r="D12" i="31" s="1"/>
  <c r="L35" i="29"/>
  <c r="B13" i="28" s="1"/>
  <c r="L49" i="29"/>
  <c r="B14" i="28" s="1"/>
  <c r="L31" i="26"/>
  <c r="B13" i="25" s="1"/>
  <c r="L27" i="17"/>
  <c r="B12" i="16" s="1"/>
  <c r="I34" i="17"/>
  <c r="D13" i="16" s="1"/>
  <c r="L82" i="11"/>
  <c r="B21" i="10" s="1"/>
  <c r="L100" i="11"/>
  <c r="B22" i="10" s="1"/>
  <c r="I32" i="5"/>
  <c r="D12" i="4" s="1"/>
  <c r="I46" i="5"/>
  <c r="D13" i="4" s="1"/>
  <c r="L59" i="5"/>
  <c r="B14" i="4" s="1"/>
  <c r="L89" i="5"/>
  <c r="B15" i="4" s="1"/>
  <c r="I89" i="5"/>
  <c r="D15" i="4" s="1"/>
  <c r="I102" i="5"/>
  <c r="D16" i="4" s="1"/>
  <c r="I129" i="5"/>
  <c r="D22" i="4" s="1"/>
  <c r="L144" i="5"/>
  <c r="B24" i="4" s="1"/>
  <c r="L149" i="5"/>
  <c r="B25" i="4" s="1"/>
  <c r="I164" i="5"/>
  <c r="D26" i="4" s="1"/>
  <c r="I196" i="5"/>
  <c r="D29" i="4" s="1"/>
  <c r="I203" i="5"/>
  <c r="D30" i="4" s="1"/>
  <c r="I209" i="5"/>
  <c r="D31" i="4" s="1"/>
  <c r="I215" i="5"/>
  <c r="D32" i="4" s="1"/>
  <c r="I220" i="5"/>
  <c r="D33" i="4" s="1"/>
  <c r="J20" i="2"/>
  <c r="L17" i="32"/>
  <c r="B11" i="31" s="1"/>
  <c r="M36" i="32"/>
  <c r="C13" i="31" s="1"/>
  <c r="S43" i="32"/>
  <c r="F17" i="31" s="1"/>
  <c r="I17" i="32"/>
  <c r="D11" i="31" s="1"/>
  <c r="M17" i="32"/>
  <c r="P17" i="32"/>
  <c r="E11" i="31" s="1"/>
  <c r="F11" i="31"/>
  <c r="I42" i="32"/>
  <c r="D15" i="31" s="1"/>
  <c r="F16" i="30" s="1"/>
  <c r="I63" i="29"/>
  <c r="D20" i="28" s="1"/>
  <c r="F18" i="27" s="1"/>
  <c r="L21" i="29"/>
  <c r="B11" i="28" s="1"/>
  <c r="H21" i="29"/>
  <c r="H49" i="29"/>
  <c r="H55" i="29"/>
  <c r="M55" i="29"/>
  <c r="C16" i="28" s="1"/>
  <c r="E16" i="27" s="1"/>
  <c r="S55" i="29"/>
  <c r="F16" i="28" s="1"/>
  <c r="L61" i="29"/>
  <c r="B19" i="28" s="1"/>
  <c r="P61" i="29"/>
  <c r="E19" i="28" s="1"/>
  <c r="F19" i="28"/>
  <c r="S64" i="29"/>
  <c r="F22" i="28" s="1"/>
  <c r="I21" i="29"/>
  <c r="D11" i="28" s="1"/>
  <c r="P21" i="29"/>
  <c r="E11" i="28" s="1"/>
  <c r="I55" i="29"/>
  <c r="D16" i="28" s="1"/>
  <c r="P55" i="29"/>
  <c r="E16" i="28" s="1"/>
  <c r="I61" i="29"/>
  <c r="D19" i="28" s="1"/>
  <c r="M61" i="29"/>
  <c r="C19" i="28" s="1"/>
  <c r="P51" i="26"/>
  <c r="E22" i="25" s="1"/>
  <c r="I19" i="26"/>
  <c r="D11" i="25" s="1"/>
  <c r="M19" i="26"/>
  <c r="C11" i="25" s="1"/>
  <c r="P19" i="26"/>
  <c r="E11" i="25" s="1"/>
  <c r="F11" i="25"/>
  <c r="H31" i="26"/>
  <c r="H37" i="26"/>
  <c r="S37" i="26"/>
  <c r="F15" i="25" s="1"/>
  <c r="L43" i="26"/>
  <c r="B18" i="25" s="1"/>
  <c r="H43" i="26"/>
  <c r="P50" i="26"/>
  <c r="E20" i="25" s="1"/>
  <c r="L19" i="26"/>
  <c r="B11" i="25" s="1"/>
  <c r="I37" i="26"/>
  <c r="D15" i="25" s="1"/>
  <c r="L37" i="26"/>
  <c r="B15" i="25" s="1"/>
  <c r="P37" i="26"/>
  <c r="E15" i="25" s="1"/>
  <c r="I43" i="26"/>
  <c r="D18" i="25" s="1"/>
  <c r="M43" i="26"/>
  <c r="C18" i="25" s="1"/>
  <c r="F18" i="25"/>
  <c r="F16" i="24"/>
  <c r="P40" i="23"/>
  <c r="E15" i="22" s="1"/>
  <c r="I23" i="23"/>
  <c r="D11" i="22" s="1"/>
  <c r="M23" i="23"/>
  <c r="C11" i="22" s="1"/>
  <c r="F11" i="22"/>
  <c r="P39" i="23"/>
  <c r="E13" i="22" s="1"/>
  <c r="S40" i="23"/>
  <c r="F15" i="22" s="1"/>
  <c r="L23" i="23"/>
  <c r="B11" i="22" s="1"/>
  <c r="H23" i="23"/>
  <c r="I39" i="23"/>
  <c r="D13" i="22" s="1"/>
  <c r="F18" i="21" s="1"/>
  <c r="J24" i="21" s="1"/>
  <c r="J22" i="21"/>
  <c r="J23" i="21"/>
  <c r="F22" i="21"/>
  <c r="L25" i="20"/>
  <c r="B11" i="19" s="1"/>
  <c r="F11" i="19"/>
  <c r="L27" i="20"/>
  <c r="B12" i="19" s="1"/>
  <c r="P27" i="20"/>
  <c r="E12" i="19" s="1"/>
  <c r="S28" i="20"/>
  <c r="F14" i="19" s="1"/>
  <c r="I25" i="20"/>
  <c r="D11" i="19" s="1"/>
  <c r="M25" i="20"/>
  <c r="C11" i="19" s="1"/>
  <c r="E11" i="19"/>
  <c r="D18" i="18"/>
  <c r="M40" i="17"/>
  <c r="C15" i="16" s="1"/>
  <c r="E16" i="15" s="1"/>
  <c r="L19" i="17"/>
  <c r="B11" i="16" s="1"/>
  <c r="M27" i="17"/>
  <c r="C12" i="16" s="1"/>
  <c r="P27" i="17"/>
  <c r="E12" i="16" s="1"/>
  <c r="H41" i="17"/>
  <c r="S41" i="17"/>
  <c r="F17" i="16" s="1"/>
  <c r="I19" i="17"/>
  <c r="D11" i="16" s="1"/>
  <c r="F11" i="16"/>
  <c r="C11" i="16"/>
  <c r="I40" i="17"/>
  <c r="D15" i="16" s="1"/>
  <c r="F16" i="15" s="1"/>
  <c r="I13" i="14"/>
  <c r="D11" i="13" s="1"/>
  <c r="F11" i="13"/>
  <c r="C11" i="13"/>
  <c r="P19" i="14"/>
  <c r="E13" i="13" s="1"/>
  <c r="H20" i="14"/>
  <c r="M20" i="14"/>
  <c r="C15" i="13" s="1"/>
  <c r="S20" i="14"/>
  <c r="F15" i="13" s="1"/>
  <c r="L13" i="14"/>
  <c r="B11" i="13" s="1"/>
  <c r="S109" i="11"/>
  <c r="F26" i="10" s="1"/>
  <c r="I17" i="11"/>
  <c r="D11" i="10" s="1"/>
  <c r="M17" i="11"/>
  <c r="C11" i="10" s="1"/>
  <c r="F11" i="10"/>
  <c r="H32" i="11"/>
  <c r="M32" i="11"/>
  <c r="C15" i="10" s="1"/>
  <c r="E16" i="9" s="1"/>
  <c r="S32" i="11"/>
  <c r="F15" i="10" s="1"/>
  <c r="L40" i="11"/>
  <c r="B18" i="10" s="1"/>
  <c r="H40" i="11"/>
  <c r="M75" i="11"/>
  <c r="C20" i="10" s="1"/>
  <c r="M82" i="11"/>
  <c r="C21" i="10" s="1"/>
  <c r="M100" i="11"/>
  <c r="C22" i="10" s="1"/>
  <c r="P108" i="11"/>
  <c r="E24" i="10" s="1"/>
  <c r="L17" i="11"/>
  <c r="B11" i="10" s="1"/>
  <c r="P32" i="11"/>
  <c r="E15" i="10" s="1"/>
  <c r="I40" i="11"/>
  <c r="D18" i="10" s="1"/>
  <c r="M40" i="11"/>
  <c r="C18" i="10" s="1"/>
  <c r="P129" i="8"/>
  <c r="E15" i="7" s="1"/>
  <c r="I116" i="8"/>
  <c r="D11" i="7" s="1"/>
  <c r="M116" i="8"/>
  <c r="C11" i="7" s="1"/>
  <c r="F11" i="7"/>
  <c r="P128" i="8"/>
  <c r="E13" i="7" s="1"/>
  <c r="S129" i="8"/>
  <c r="F15" i="7" s="1"/>
  <c r="L116" i="8"/>
  <c r="B11" i="7" s="1"/>
  <c r="H116" i="8"/>
  <c r="I128" i="8"/>
  <c r="D13" i="7" s="1"/>
  <c r="F18" i="6" s="1"/>
  <c r="J24" i="6" s="1"/>
  <c r="J22" i="6"/>
  <c r="J23" i="6"/>
  <c r="F22" i="6"/>
  <c r="L21" i="5"/>
  <c r="B11" i="4" s="1"/>
  <c r="S234" i="5"/>
  <c r="F41" i="4" s="1"/>
  <c r="S108" i="5"/>
  <c r="F18" i="4" s="1"/>
  <c r="M89" i="5"/>
  <c r="C15" i="4" s="1"/>
  <c r="P222" i="5"/>
  <c r="E34" i="4" s="1"/>
  <c r="I21" i="5"/>
  <c r="D11" i="4" s="1"/>
  <c r="H108" i="5"/>
  <c r="P108" i="5"/>
  <c r="E18" i="4" s="1"/>
  <c r="F11" i="4"/>
  <c r="C11" i="4"/>
  <c r="L117" i="5"/>
  <c r="B21" i="4" s="1"/>
  <c r="H117" i="5"/>
  <c r="H129" i="5"/>
  <c r="H144" i="5"/>
  <c r="H178" i="5"/>
  <c r="H196" i="5"/>
  <c r="H203" i="5"/>
  <c r="H215" i="5"/>
  <c r="H222" i="5"/>
  <c r="M222" i="5"/>
  <c r="C34" i="4" s="1"/>
  <c r="E17" i="3" s="1"/>
  <c r="I227" i="5"/>
  <c r="D37" i="4" s="1"/>
  <c r="F37" i="4"/>
  <c r="C37" i="4"/>
  <c r="L233" i="5"/>
  <c r="B39" i="4" s="1"/>
  <c r="D18" i="3" s="1"/>
  <c r="I117" i="5"/>
  <c r="D21" i="4" s="1"/>
  <c r="P117" i="5"/>
  <c r="E21" i="4" s="1"/>
  <c r="F20" i="21" l="1"/>
  <c r="F24" i="21"/>
  <c r="J26" i="21" s="1"/>
  <c r="F23" i="21"/>
  <c r="L39" i="23"/>
  <c r="B13" i="22" s="1"/>
  <c r="D18" i="21" s="1"/>
  <c r="L50" i="26"/>
  <c r="B20" i="25" s="1"/>
  <c r="D18" i="24" s="1"/>
  <c r="L28" i="20"/>
  <c r="B14" i="19" s="1"/>
  <c r="L32" i="11"/>
  <c r="B15" i="10" s="1"/>
  <c r="D16" i="9" s="1"/>
  <c r="F20" i="6"/>
  <c r="J28" i="6" s="1"/>
  <c r="F24" i="6"/>
  <c r="F23" i="6"/>
  <c r="L128" i="8"/>
  <c r="B13" i="7" s="1"/>
  <c r="D18" i="6" s="1"/>
  <c r="L108" i="5"/>
  <c r="B18" i="4" s="1"/>
  <c r="D16" i="3" s="1"/>
  <c r="P42" i="32"/>
  <c r="E15" i="31" s="1"/>
  <c r="P43" i="32"/>
  <c r="E17" i="31" s="1"/>
  <c r="C11" i="31"/>
  <c r="H43" i="32"/>
  <c r="M42" i="32"/>
  <c r="C15" i="31" s="1"/>
  <c r="E16" i="30" s="1"/>
  <c r="L42" i="32"/>
  <c r="B15" i="31" s="1"/>
  <c r="D16" i="30" s="1"/>
  <c r="I43" i="32"/>
  <c r="J23" i="30"/>
  <c r="F24" i="30"/>
  <c r="F22" i="30"/>
  <c r="F20" i="30"/>
  <c r="J24" i="30"/>
  <c r="J22" i="30"/>
  <c r="F23" i="30"/>
  <c r="M63" i="29"/>
  <c r="C20" i="28" s="1"/>
  <c r="E18" i="27" s="1"/>
  <c r="L55" i="29"/>
  <c r="B16" i="28" s="1"/>
  <c r="D16" i="27" s="1"/>
  <c r="P63" i="29"/>
  <c r="E20" i="28" s="1"/>
  <c r="L63" i="29"/>
  <c r="B20" i="28" s="1"/>
  <c r="D18" i="27" s="1"/>
  <c r="I64" i="29"/>
  <c r="F16" i="27"/>
  <c r="J23" i="27" s="1"/>
  <c r="S51" i="26"/>
  <c r="F22" i="25" s="1"/>
  <c r="M37" i="26"/>
  <c r="I50" i="26"/>
  <c r="D20" i="25" s="1"/>
  <c r="F18" i="24" s="1"/>
  <c r="F22" i="24" s="1"/>
  <c r="L51" i="26"/>
  <c r="B22" i="25" s="1"/>
  <c r="M50" i="26"/>
  <c r="C20" i="25" s="1"/>
  <c r="E18" i="24" s="1"/>
  <c r="I51" i="26"/>
  <c r="F23" i="24"/>
  <c r="D16" i="24"/>
  <c r="J24" i="24"/>
  <c r="J23" i="24"/>
  <c r="M39" i="23"/>
  <c r="I40" i="23"/>
  <c r="P28" i="20"/>
  <c r="E14" i="19" s="1"/>
  <c r="I27" i="20"/>
  <c r="D12" i="19" s="1"/>
  <c r="F18" i="18" s="1"/>
  <c r="F24" i="18" s="1"/>
  <c r="I28" i="20"/>
  <c r="M27" i="20"/>
  <c r="J23" i="18"/>
  <c r="F22" i="18"/>
  <c r="J24" i="18"/>
  <c r="F23" i="18"/>
  <c r="P40" i="17"/>
  <c r="E15" i="16" s="1"/>
  <c r="M41" i="17"/>
  <c r="C17" i="16" s="1"/>
  <c r="L40" i="17"/>
  <c r="B15" i="16" s="1"/>
  <c r="D16" i="15" s="1"/>
  <c r="P41" i="17"/>
  <c r="E17" i="16" s="1"/>
  <c r="I41" i="17"/>
  <c r="L41" i="17"/>
  <c r="B17" i="16" s="1"/>
  <c r="J24" i="15"/>
  <c r="J22" i="15"/>
  <c r="F23" i="15"/>
  <c r="J23" i="15"/>
  <c r="F24" i="15"/>
  <c r="F22" i="15"/>
  <c r="F20" i="15"/>
  <c r="I19" i="14"/>
  <c r="D13" i="13" s="1"/>
  <c r="F17" i="12" s="1"/>
  <c r="J23" i="12" s="1"/>
  <c r="L19" i="14"/>
  <c r="B13" i="13" s="1"/>
  <c r="D17" i="12" s="1"/>
  <c r="P20" i="14"/>
  <c r="E15" i="13" s="1"/>
  <c r="L20" i="14"/>
  <c r="B15" i="13" s="1"/>
  <c r="J24" i="12"/>
  <c r="F20" i="12"/>
  <c r="I108" i="11"/>
  <c r="D24" i="10" s="1"/>
  <c r="F17" i="9" s="1"/>
  <c r="I32" i="11"/>
  <c r="D15" i="10" s="1"/>
  <c r="F16" i="9" s="1"/>
  <c r="F23" i="9" s="1"/>
  <c r="M109" i="11"/>
  <c r="C26" i="10" s="1"/>
  <c r="M108" i="11"/>
  <c r="P109" i="11"/>
  <c r="E26" i="10" s="1"/>
  <c r="L108" i="11"/>
  <c r="B24" i="10" s="1"/>
  <c r="D17" i="9" s="1"/>
  <c r="J24" i="9"/>
  <c r="F22" i="9"/>
  <c r="F20" i="9"/>
  <c r="J22" i="9"/>
  <c r="F24" i="9"/>
  <c r="M128" i="8"/>
  <c r="M129" i="8"/>
  <c r="C15" i="7" s="1"/>
  <c r="I129" i="8"/>
  <c r="L129" i="8"/>
  <c r="B15" i="7" s="1"/>
  <c r="J26" i="6"/>
  <c r="C8" i="1" s="1"/>
  <c r="L222" i="5"/>
  <c r="B34" i="4" s="1"/>
  <c r="D17" i="3" s="1"/>
  <c r="D17" i="2" s="1"/>
  <c r="P234" i="5"/>
  <c r="E41" i="4" s="1"/>
  <c r="M108" i="5"/>
  <c r="I108" i="5"/>
  <c r="D18" i="4" s="1"/>
  <c r="F16" i="3" s="1"/>
  <c r="F16" i="2" s="1"/>
  <c r="I233" i="5"/>
  <c r="D39" i="4" s="1"/>
  <c r="F18" i="3" s="1"/>
  <c r="F18" i="2" s="1"/>
  <c r="I222" i="5"/>
  <c r="D34" i="4" s="1"/>
  <c r="F17" i="3" s="1"/>
  <c r="L40" i="23" l="1"/>
  <c r="B15" i="22" s="1"/>
  <c r="D17" i="31"/>
  <c r="B16" i="1"/>
  <c r="J22" i="27"/>
  <c r="D22" i="28"/>
  <c r="B15" i="1"/>
  <c r="D18" i="2"/>
  <c r="D22" i="25"/>
  <c r="B14" i="1"/>
  <c r="F24" i="24"/>
  <c r="J28" i="21"/>
  <c r="C13" i="1"/>
  <c r="D15" i="22"/>
  <c r="B13" i="1"/>
  <c r="G13" i="1" s="1"/>
  <c r="D14" i="19"/>
  <c r="B12" i="1"/>
  <c r="D17" i="16"/>
  <c r="B11" i="1"/>
  <c r="F17" i="2"/>
  <c r="F23" i="12"/>
  <c r="F24" i="12"/>
  <c r="D16" i="2"/>
  <c r="J23" i="9"/>
  <c r="L109" i="11"/>
  <c r="B26" i="10" s="1"/>
  <c r="I109" i="11"/>
  <c r="D15" i="7"/>
  <c r="B8" i="1"/>
  <c r="G8" i="1" s="1"/>
  <c r="F20" i="2"/>
  <c r="L43" i="32"/>
  <c r="B17" i="31" s="1"/>
  <c r="M43" i="32"/>
  <c r="C17" i="31" s="1"/>
  <c r="J26" i="30"/>
  <c r="F20" i="27"/>
  <c r="L64" i="29"/>
  <c r="B22" i="28" s="1"/>
  <c r="H64" i="29"/>
  <c r="P64" i="29"/>
  <c r="E22" i="28" s="1"/>
  <c r="M64" i="29"/>
  <c r="C22" i="28" s="1"/>
  <c r="F24" i="27"/>
  <c r="F23" i="27"/>
  <c r="J24" i="27"/>
  <c r="F22" i="27"/>
  <c r="C15" i="25"/>
  <c r="E16" i="24" s="1"/>
  <c r="H51" i="26"/>
  <c r="M51" i="26"/>
  <c r="C22" i="25" s="1"/>
  <c r="J22" i="24"/>
  <c r="J26" i="24" s="1"/>
  <c r="F20" i="24"/>
  <c r="I29" i="21"/>
  <c r="J29" i="21" s="1"/>
  <c r="J31" i="21" s="1"/>
  <c r="C13" i="22"/>
  <c r="E18" i="21" s="1"/>
  <c r="H40" i="23"/>
  <c r="M40" i="23"/>
  <c r="C15" i="22" s="1"/>
  <c r="J22" i="18"/>
  <c r="J26" i="18" s="1"/>
  <c r="C12" i="1" s="1"/>
  <c r="F20" i="18"/>
  <c r="C12" i="19"/>
  <c r="E18" i="18" s="1"/>
  <c r="M28" i="20"/>
  <c r="C14" i="19" s="1"/>
  <c r="H28" i="20"/>
  <c r="J26" i="15"/>
  <c r="C11" i="1" s="1"/>
  <c r="J22" i="12"/>
  <c r="J26" i="12" s="1"/>
  <c r="F22" i="12"/>
  <c r="I20" i="14"/>
  <c r="C24" i="10"/>
  <c r="E17" i="9" s="1"/>
  <c r="H109" i="11"/>
  <c r="J26" i="9"/>
  <c r="I29" i="6"/>
  <c r="J29" i="6" s="1"/>
  <c r="J31" i="6" s="1"/>
  <c r="C13" i="7"/>
  <c r="E18" i="6" s="1"/>
  <c r="H129" i="8"/>
  <c r="F23" i="3"/>
  <c r="F23" i="2" s="1"/>
  <c r="J23" i="3"/>
  <c r="J23" i="2" s="1"/>
  <c r="F22" i="3"/>
  <c r="F22" i="2" s="1"/>
  <c r="F24" i="3"/>
  <c r="J24" i="3"/>
  <c r="J24" i="2" s="1"/>
  <c r="F20" i="3"/>
  <c r="J22" i="3"/>
  <c r="J22" i="2" s="1"/>
  <c r="C18" i="4"/>
  <c r="E16" i="3" s="1"/>
  <c r="H234" i="5"/>
  <c r="L234" i="5"/>
  <c r="B41" i="4" s="1"/>
  <c r="M234" i="5"/>
  <c r="C41" i="4" s="1"/>
  <c r="I234" i="5"/>
  <c r="J28" i="30" l="1"/>
  <c r="C16" i="1"/>
  <c r="G16" i="1" s="1"/>
  <c r="F24" i="2"/>
  <c r="J26" i="2" s="1"/>
  <c r="J28" i="2" s="1"/>
  <c r="J28" i="24"/>
  <c r="I29" i="24" s="1"/>
  <c r="J29" i="24" s="1"/>
  <c r="J31" i="24" s="1"/>
  <c r="C14" i="1"/>
  <c r="G14" i="1" s="1"/>
  <c r="G12" i="1"/>
  <c r="J28" i="18"/>
  <c r="G11" i="1"/>
  <c r="J28" i="15"/>
  <c r="J28" i="12"/>
  <c r="C10" i="1"/>
  <c r="D15" i="13"/>
  <c r="B10" i="1"/>
  <c r="G10" i="1" s="1"/>
  <c r="D26" i="10"/>
  <c r="B9" i="1"/>
  <c r="J28" i="9"/>
  <c r="C9" i="1"/>
  <c r="D41" i="4"/>
  <c r="B7" i="1"/>
  <c r="I29" i="30"/>
  <c r="J29" i="30" s="1"/>
  <c r="J31" i="30" s="1"/>
  <c r="J26" i="27"/>
  <c r="I29" i="18"/>
  <c r="J29" i="18" s="1"/>
  <c r="J31" i="18" s="1"/>
  <c r="I29" i="15"/>
  <c r="J29" i="15" s="1"/>
  <c r="J31" i="15" s="1"/>
  <c r="I29" i="12"/>
  <c r="J29" i="12" s="1"/>
  <c r="J31" i="12" s="1"/>
  <c r="I29" i="9"/>
  <c r="J29" i="9" s="1"/>
  <c r="J31" i="9" s="1"/>
  <c r="J26" i="3"/>
  <c r="J28" i="27" l="1"/>
  <c r="C15" i="1"/>
  <c r="G15" i="1" s="1"/>
  <c r="G9" i="1"/>
  <c r="B17" i="1"/>
  <c r="J28" i="3"/>
  <c r="C7" i="1"/>
  <c r="C17" i="1" s="1"/>
  <c r="I29" i="27"/>
  <c r="J29" i="27" s="1"/>
  <c r="J31" i="27" s="1"/>
  <c r="I29" i="3"/>
  <c r="J29" i="3" s="1"/>
  <c r="J31" i="3" s="1"/>
  <c r="G7" i="1" l="1"/>
  <c r="G17" i="1" s="1"/>
  <c r="B18" i="1" l="1"/>
  <c r="B19" i="1" s="1"/>
  <c r="I30" i="2" l="1"/>
  <c r="J30" i="2" s="1"/>
  <c r="G19" i="1"/>
  <c r="G18" i="1"/>
  <c r="I29" i="2"/>
  <c r="J29" i="2" s="1"/>
  <c r="G20" i="1" l="1"/>
  <c r="J31" i="2"/>
</calcChain>
</file>

<file path=xl/sharedStrings.xml><?xml version="1.0" encoding="utf-8"?>
<sst xmlns="http://schemas.openxmlformats.org/spreadsheetml/2006/main" count="3102" uniqueCount="955">
  <si>
    <t>Rekapitulácia rozpočtu</t>
  </si>
  <si>
    <t>Stavba Dom smútku v obci Zlatník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</si>
  <si>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</si>
  <si>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</si>
  <si>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</si>
  <si>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</si>
  <si>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</si>
  <si>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</si>
  <si>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</si>
  <si>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</si>
  <si>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</si>
  <si>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</si>
  <si>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SO-01 Vlastný objekt - Dom smútku - ASR</t>
  </si>
  <si>
    <t>SO-01 Vlastný objekt - Dom smútku -ELI</t>
  </si>
  <si>
    <t>SO-01 Vlastný objekt - Dom smútku - ZTI</t>
  </si>
  <si>
    <t>SO-01 Vlastný objekt - Dom smútku - Vybavenie</t>
  </si>
  <si>
    <t>SO-02 Spevnené plochy a terénne úpravy</t>
  </si>
  <si>
    <t>SO-03A Elektrická NN prípojka</t>
  </si>
  <si>
    <t>SO-03B Odberné elektrické zariadenie</t>
  </si>
  <si>
    <t>SO-04 Vodovodná prípojka HDPE DN25</t>
  </si>
  <si>
    <t>SO-05 Kanalizačná prípojka do izolovanej žumpy</t>
  </si>
  <si>
    <t>SO-06 Nádrž na požiarnu a úžitkovú vodu</t>
  </si>
  <si>
    <t>Krycí list rozpočtu</t>
  </si>
  <si>
    <t xml:space="preserve">Miesto:  </t>
  </si>
  <si>
    <t>Objekt SO-01 Vlastný objekt - Dom smútku - ASR</t>
  </si>
  <si>
    <t xml:space="preserve">Ks: </t>
  </si>
  <si>
    <t xml:space="preserve">Zákazka: </t>
  </si>
  <si>
    <t>Spracoval: Ing. Ján Halgaš</t>
  </si>
  <si>
    <t xml:space="preserve">Dňa </t>
  </si>
  <si>
    <t>21.09.2017</t>
  </si>
  <si>
    <t>Odberateľ: Obec Zlatník</t>
  </si>
  <si>
    <t xml:space="preserve">IČO: </t>
  </si>
  <si>
    <t xml:space="preserve">DIČ: </t>
  </si>
  <si>
    <t>Dodávateľ: INGPRO spol. s r. o.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</si>
  <si>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</si>
  <si>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</si>
  <si>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</si>
  <si>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</si>
  <si>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</si>
  <si>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</si>
  <si>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</si>
  <si>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</si>
  <si>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</si>
  <si>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</si>
  <si>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</si>
  <si>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</si>
  <si>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</si>
  <si>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</si>
  <si>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</si>
  <si>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</si>
  <si>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</si>
  <si>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</si>
  <si>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</si>
  <si>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</si>
  <si>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</si>
  <si>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</si>
  <si>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</si>
  <si>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</si>
  <si>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</si>
  <si>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</si>
  <si>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</si>
  <si>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</si>
  <si>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</si>
  <si>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</si>
  <si>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</si>
  <si>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</si>
  <si>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</si>
  <si>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</si>
  <si>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</si>
  <si>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</si>
  <si>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21.09.2017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</si>
  <si>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</si>
  <si>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</si>
  <si>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</si>
  <si>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</si>
  <si>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</si>
  <si>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</si>
  <si>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</si>
  <si>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</si>
  <si>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</si>
  <si>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</si>
  <si>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</si>
  <si>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</si>
  <si>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ZTI-ZARIAĎOVACIE PREDMETY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</si>
  <si>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</si>
  <si>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</si>
  <si>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</si>
  <si>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</si>
  <si>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</si>
  <si>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</si>
  <si>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</si>
  <si>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A OBKLADY KERAMICKÉ-OBKLADY</t>
  </si>
  <si>
    <t>KONŠTRUKCIE Z PRÍRODNÉHO KAMEŇA-OBKLAD</t>
  </si>
  <si>
    <t>NÁTERY</t>
  </si>
  <si>
    <t>Montážne práce</t>
  </si>
  <si>
    <t>M-21 ELEKTROMONTÁŽE</t>
  </si>
  <si>
    <t>M-24 MONTÁŽ VZDUCHOTECHNICKÝCH ZARIADENÍ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</si>
  <si>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</si>
  <si>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</si>
  <si>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</si>
  <si>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</si>
  <si>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</si>
  <si>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</si>
  <si>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</si>
  <si>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</si>
  <si>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</si>
  <si>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</si>
  <si>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</si>
  <si>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</si>
  <si>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121101111</t>
  </si>
  <si>
    <t>Odstránenie ornice s vodor. premiestn. na hromady, so zložením na vzdialenosť do 100 m a do 100m3</t>
  </si>
  <si>
    <t>m3</t>
  </si>
  <si>
    <t xml:space="preserve"> 133201109</t>
  </si>
  <si>
    <t>Príplatok k cenám za lepivosť horniny</t>
  </si>
  <si>
    <t xml:space="preserve"> 133201101</t>
  </si>
  <si>
    <t>Výkop šachty hornina 3 do 100 m3</t>
  </si>
  <si>
    <t xml:space="preserve"> 132201109</t>
  </si>
  <si>
    <t>Príplatok k cene za lepivosť horniny 3</t>
  </si>
  <si>
    <t xml:space="preserve"> 132201101</t>
  </si>
  <si>
    <t>Výkop ryhy do šírky 600 mm v horn.3 do 100 m3</t>
  </si>
  <si>
    <t xml:space="preserve"> 181101102</t>
  </si>
  <si>
    <t>Úprava pláne v zárezoch v hornine 1-4 so zhutnením</t>
  </si>
  <si>
    <t>m2</t>
  </si>
  <si>
    <t xml:space="preserve"> 162301102</t>
  </si>
  <si>
    <t>Vodorovné premiestnenie výkopku tr.1-4,do 1000 m</t>
  </si>
  <si>
    <t xml:space="preserve"> 171201101</t>
  </si>
  <si>
    <t>Uloženie sypaniny do násypov s rozprestretím sypaniny vo vrstvách a s hrubým urovnaním nezhutnených</t>
  </si>
  <si>
    <t xml:space="preserve"> 122201101</t>
  </si>
  <si>
    <t>Odkopávka a prekopávka nezapažená v hornine 3,do 100 m3</t>
  </si>
  <si>
    <t xml:space="preserve"> 122201109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</si>
  <si>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</si>
  <si>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</si>
  <si>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</si>
  <si>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</si>
  <si>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274351215</t>
  </si>
  <si>
    <t>Debnenie stien základových pásov z dielcov - zhotovenie</t>
  </si>
  <si>
    <t xml:space="preserve"> 275351218</t>
  </si>
  <si>
    <t>Debnenie základových pätiek, odstránenie-tradičné</t>
  </si>
  <si>
    <t xml:space="preserve"> 275351217</t>
  </si>
  <si>
    <t>Debnenie základových pätiek, zhotovenie-tradičné</t>
  </si>
  <si>
    <t xml:space="preserve"> 274351216</t>
  </si>
  <si>
    <t>Debnenie stien základových pásov z dielcov - odstránenie</t>
  </si>
  <si>
    <t xml:space="preserve"> 274313611</t>
  </si>
  <si>
    <t>Betón základových pásov prostý triedy C16/20</t>
  </si>
  <si>
    <t xml:space="preserve"> 275321411</t>
  </si>
  <si>
    <t xml:space="preserve">Betón základových pätiek, železový (bez výstuže), tr.C 25/30 </t>
  </si>
  <si>
    <t xml:space="preserve"> 275361821</t>
  </si>
  <si>
    <t>Výstuž základových pätiek z ocele 10505</t>
  </si>
  <si>
    <t>t</t>
  </si>
  <si>
    <t xml:space="preserve"> 331351101</t>
  </si>
  <si>
    <t>Debnenie hranatých stĺpov prierezu pravouhlého štvuruholníka zhotovenie-dielce</t>
  </si>
  <si>
    <t xml:space="preserve"> 331351102</t>
  </si>
  <si>
    <t>Debnenie hranatých stĺpov prierezu pravouhlého štvuruholníka odstránenie-dielce</t>
  </si>
  <si>
    <t xml:space="preserve"> 331361821</t>
  </si>
  <si>
    <t>Výstuž stĺpov, pilierov, stojok z bet. ocele 10505</t>
  </si>
  <si>
    <t xml:space="preserve"> 330321410</t>
  </si>
  <si>
    <t>Betón stĺpov a pilierov, ťahadiel, rámových stojok, vzpier, železový (bez výstuže) tr.C 25/30</t>
  </si>
  <si>
    <t xml:space="preserve">M3   </t>
  </si>
  <si>
    <t xml:space="preserve"> 317162107</t>
  </si>
  <si>
    <t>Keramický predpätý preklad POROTHERM KPP, šírky 120 mm, výšky 65 mm, dĺžky 2500 mm</t>
  </si>
  <si>
    <t>kus</t>
  </si>
  <si>
    <t xml:space="preserve"> 317162102</t>
  </si>
  <si>
    <t>Porotherm Keramický predpätý preklad KPP 120x65 mm, dĺžka 1250 mm</t>
  </si>
  <si>
    <t xml:space="preserve"> 311272112</t>
  </si>
  <si>
    <t xml:space="preserve">Murivo nosné  z pórobetónových tvárnic  hrúbky 300 mm   na lepiacu maltu </t>
  </si>
  <si>
    <t xml:space="preserve"> 342272102</t>
  </si>
  <si>
    <t xml:space="preserve">Priečky z tvárnic z pórobetónových tvárnic  hrúbky 100 mm   na lepiacu maltu </t>
  </si>
  <si>
    <t xml:space="preserve"> 342272104</t>
  </si>
  <si>
    <t xml:space="preserve">Priečky z tvárnic z pórobetónových tvárnic  hrúbky 150 mm   na lepiacu maltu </t>
  </si>
  <si>
    <t xml:space="preserve"> 317165301</t>
  </si>
  <si>
    <t>Nenosný preklad YTONG šírky 100 mm, výšky 249 mm, dĺžky 1250 mm</t>
  </si>
  <si>
    <t xml:space="preserve"> 317165303</t>
  </si>
  <si>
    <t>Nenosný preklad YTONG šírky 150 mm, výšky 249 mm, dĺžky 1250 mm</t>
  </si>
  <si>
    <t xml:space="preserve"> 413351107</t>
  </si>
  <si>
    <t>Debnenie nosníka zhotovenie-dielce</t>
  </si>
  <si>
    <t xml:space="preserve"> 413351108</t>
  </si>
  <si>
    <t>Debnenie nosníka odstránenie-dielce</t>
  </si>
  <si>
    <t xml:space="preserve"> 413351211</t>
  </si>
  <si>
    <t>Podporná konštrukcia nosníkov do 5 kpa - zhotovenie</t>
  </si>
  <si>
    <t xml:space="preserve"> 413351212</t>
  </si>
  <si>
    <t>Podporná konštrukcia nosníkov do 5 kpa - odstránenie</t>
  </si>
  <si>
    <t xml:space="preserve"> 411361821</t>
  </si>
  <si>
    <t>Výstuž stropov a klenieb, nosníkov a trámov, stužujúcich pásov a vencov 10505</t>
  </si>
  <si>
    <t xml:space="preserve"> 411321414</t>
  </si>
  <si>
    <t xml:space="preserve">Betón stropov doskových a trámových, klenieb, škrupín, nosníkov, železový tr.C 25/30 </t>
  </si>
  <si>
    <t xml:space="preserve"> 417321515</t>
  </si>
  <si>
    <t>Betón stužujúcich pásov a vencov železový tr. C 25/30</t>
  </si>
  <si>
    <t xml:space="preserve"> 417351115</t>
  </si>
  <si>
    <t>Debnenie bočníc stužujúcich pásov a vencov vrátane vzpier zhotovenie</t>
  </si>
  <si>
    <t xml:space="preserve"> 417361821</t>
  </si>
  <si>
    <t>Výstuž stužujúcich pásov a vencov z betonárskej ocele 10505</t>
  </si>
  <si>
    <t xml:space="preserve"> 631351101</t>
  </si>
  <si>
    <t>Debnenie stien, rýh a otvorov v podlahách zhotovenie</t>
  </si>
  <si>
    <t xml:space="preserve"> 631351102</t>
  </si>
  <si>
    <t>Debnenie stien, rýh a otvorov v podlahách odstránenie</t>
  </si>
  <si>
    <t xml:space="preserve"> 631571003</t>
  </si>
  <si>
    <t>Násyp zo štrkopiesku 0-63 (pre spevnenie podkladu)</t>
  </si>
  <si>
    <t xml:space="preserve"> 612481119</t>
  </si>
  <si>
    <t>Potiahnutie vnútorných alebo vonkajších stien a ostatných plôch sklotextílnou mriežkou do lepidla</t>
  </si>
  <si>
    <t xml:space="preserve"> 622465112</t>
  </si>
  <si>
    <t>Vonkajšia omietka stien zo zmesi mramorové zrná,hr, 2,0 mm, vrátane podkladného náteru</t>
  </si>
  <si>
    <t xml:space="preserve"> 622464151</t>
  </si>
  <si>
    <t>Vonkajšia omietka stien a stĺpov tenkovrstvová zo zmesi silikátovo-silikónovej  stierky hladená štruktúra, hr. 1,5 mm, vrátane podkladného náteru</t>
  </si>
  <si>
    <t xml:space="preserve"> 631315611</t>
  </si>
  <si>
    <t>Mazanina z betónu prostého tr.C 16/20 hr.nad 120 do 240 mm</t>
  </si>
  <si>
    <t xml:space="preserve"> 620991121</t>
  </si>
  <si>
    <t>Zakrývanie škár panelov výplní vonkajších otvorov zhotovené z lešenia akýmkoľvek spôsobom</t>
  </si>
  <si>
    <t xml:space="preserve"> 648991113</t>
  </si>
  <si>
    <t>Osadenie parapetných dosiek z plastických a poloplast. hmôt, š. nad 200 mm</t>
  </si>
  <si>
    <t>m</t>
  </si>
  <si>
    <t>P/PC</t>
  </si>
  <si>
    <t xml:space="preserve"> 283413340</t>
  </si>
  <si>
    <t>Plastová parapetná doska biela vnútorná š. 300 mm s koncovkami</t>
  </si>
  <si>
    <t xml:space="preserve"> 612451111</t>
  </si>
  <si>
    <t>Vnútorná cementová omietka v podlaží a v schodisku muriva tehlového hrubá zatretá</t>
  </si>
  <si>
    <t xml:space="preserve"> 631313511</t>
  </si>
  <si>
    <t>Mazanina z betónu prostého tr.C 12/15 hr.nad 80 do 120 mm</t>
  </si>
  <si>
    <t xml:space="preserve"> 631319153</t>
  </si>
  <si>
    <t>Príplatok za prehlad. povrchu betónovej mazaniny min. tr.C 8/10 oceľ. hlad. hr. 80-120 mm</t>
  </si>
  <si>
    <t xml:space="preserve"> 631319173</t>
  </si>
  <si>
    <t>Prípl. za strhnutie povrchu mazaniny latou pre hr. obidvoch vrstiev mazaniny nad 80 do 120 mm</t>
  </si>
  <si>
    <t xml:space="preserve"> 613421173</t>
  </si>
  <si>
    <t>Vnútorná omietka vápenná alebo vápennocementová pilierov štuk. plsťou hladená</t>
  </si>
  <si>
    <t xml:space="preserve"> 62525017710</t>
  </si>
  <si>
    <t>Kontaktný zatepľovací systém   extrudovaný polystyrén STYRODUR  bez povrchovej úpravy hrúbky 100 mm, označenie T2</t>
  </si>
  <si>
    <t>M2</t>
  </si>
  <si>
    <t xml:space="preserve"> 631362421</t>
  </si>
  <si>
    <t>Výstuž mazanín z betónov (z kameniva) a z ľahkých betónov, zo zváraných sietí KARI, priemer drôtu 6/6 mm, veľkosť oka 100x100 mm</t>
  </si>
  <si>
    <t xml:space="preserve"> 631362402</t>
  </si>
  <si>
    <t>Výstuž mazanín z betónov (z kameniva) a z ľahkých betónov, zo zváraných sietí KARI, priemer drôtu 4/4 mm, veľkosť oka 150x150 mm</t>
  </si>
  <si>
    <t xml:space="preserve"> 631313711</t>
  </si>
  <si>
    <t>Mazanina z betónu prostého tr.C 25/30 hr.nad 80 do 120 mm</t>
  </si>
  <si>
    <t xml:space="preserve"> 632921413</t>
  </si>
  <si>
    <t>Protišmyková betónová dlažba 400x400x40 mm, povrch z kamennej drte fr. 3/5 mm, ukladaná do maltového lôžka hr. 30-50 mm, označenie P2</t>
  </si>
  <si>
    <t xml:space="preserve"> 632477004</t>
  </si>
  <si>
    <t>Samonivelačný cementový poter  hr.60 mm</t>
  </si>
  <si>
    <t xml:space="preserve"> 625252340</t>
  </si>
  <si>
    <t xml:space="preserve"> Kontaktný zatepľovací systém ostenia okien a dverí s použitím platní z minerálnej vlny hrúbky 30 mm</t>
  </si>
  <si>
    <t xml:space="preserve"> 632451021</t>
  </si>
  <si>
    <t>Vyrovnávací poter muriva MC 15 hr 20 mm</t>
  </si>
  <si>
    <t xml:space="preserve"> 625257270</t>
  </si>
  <si>
    <t>Kontaktný zatepľovací systém   polystyrén EPS-F  bez povrchovej úpravy hrúbky 120 mm, označenie T1</t>
  </si>
  <si>
    <t xml:space="preserve"> 625252415</t>
  </si>
  <si>
    <t>Kontaktný zatepľovací systém   polystyrén EPS-F  bez povrchovej úpravy hrúbky 50 mm, označenie T2</t>
  </si>
  <si>
    <t xml:space="preserve">M2   </t>
  </si>
  <si>
    <t xml:space="preserve"> 621466512</t>
  </si>
  <si>
    <t>Vonkajšia omietka podhľadov tenkovrstvová zo zmesi silikátovo-silikónovej  stierky hladená štruktúra, hr. 1,5 mm, vrátane podkladného náteru</t>
  </si>
  <si>
    <t xml:space="preserve"> 625252351</t>
  </si>
  <si>
    <t xml:space="preserve"> Kontaktný zatepľovací systém  použitím platní z minerálnej vlny hrúbky 30 mm</t>
  </si>
  <si>
    <t xml:space="preserve"> 953943122</t>
  </si>
  <si>
    <t>Osadenie drobných kovových predmetov do betónu pred zabetónovaním, hmotnosti 1-5 kg/kus</t>
  </si>
  <si>
    <t xml:space="preserve"> MAT</t>
  </si>
  <si>
    <t>Kotviaca platna oceľová 250x250x10 mm vrgátane kotviacich fúzov a povrchových úprav</t>
  </si>
  <si>
    <t xml:space="preserve">  3/A 1</t>
  </si>
  <si>
    <t xml:space="preserve"> 941955004</t>
  </si>
  <si>
    <t>Lešenie ľahké pracovné pomocné, s výškou lešeňovej podlahy nad 2,50 do 3,5 m</t>
  </si>
  <si>
    <t xml:space="preserve"> 941955003</t>
  </si>
  <si>
    <t>Lešenie ľahké pracovné pomocné, s výškou lešeňovej podlahy nad 1,90 do 2,50 m</t>
  </si>
  <si>
    <t xml:space="preserve"> 952901111</t>
  </si>
  <si>
    <t>Vyčistenie budov pri výške podlaží do 4m</t>
  </si>
  <si>
    <t xml:space="preserve"> 953945001</t>
  </si>
  <si>
    <t xml:space="preserve">Profil ochranný rohový z ľahkého kovu na spevnenie zateplenia 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</si>
  <si>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</si>
  <si>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</si>
  <si>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</si>
  <si>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</si>
  <si>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</si>
  <si>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</si>
  <si>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</si>
  <si>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953946128</t>
  </si>
  <si>
    <t>Príslušenstvo k zateplovaciemu systému - BASF, soklový AL zakladací profil hr. 0,8 mm - hr. izolantu 120 mm</t>
  </si>
  <si>
    <t xml:space="preserve"> 998011001</t>
  </si>
  <si>
    <t>Presun hmôt pre budovy JKSO 801,803,812,zvislá konštr.z tehál,tvárnic,z kovu výšky do 6 m</t>
  </si>
  <si>
    <t>711/A 1</t>
  </si>
  <si>
    <t xml:space="preserve"> 998711101</t>
  </si>
  <si>
    <t>Presun hmôt pre izoláciu proti vode v objektoch výšky do 6 m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</si>
  <si>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</si>
  <si>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</si>
  <si>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</si>
  <si>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</si>
  <si>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>S/S90</t>
  </si>
  <si>
    <t xml:space="preserve"> 6283221000</t>
  </si>
  <si>
    <t>Pásy ťažké asfaltové Hydrobit v 60 s 35</t>
  </si>
  <si>
    <t>S/S10</t>
  </si>
  <si>
    <t xml:space="preserve"> 1116315000</t>
  </si>
  <si>
    <t>Lak asfaltový ALP-PENETRAL v sudoch</t>
  </si>
  <si>
    <t xml:space="preserve"> 6314150050</t>
  </si>
  <si>
    <t>Nobasil MPN hrúbky  100 mm,  doska z minerálnej vlny</t>
  </si>
  <si>
    <t>R/R 0</t>
  </si>
  <si>
    <t xml:space="preserve"> 713150000</t>
  </si>
  <si>
    <t>Montáž a dodávka parozábrany stropov pod sadrokartón</t>
  </si>
  <si>
    <t xml:space="preserve"> m2</t>
  </si>
  <si>
    <t>713/A 1</t>
  </si>
  <si>
    <t xml:space="preserve"> 713161500</t>
  </si>
  <si>
    <t>Montáž tepelnej izolácie do podkrovia medzi a pod krokvy kladená voľne hr. do 10 cm</t>
  </si>
  <si>
    <t>713/A 5</t>
  </si>
  <si>
    <t xml:space="preserve"> 998713101</t>
  </si>
  <si>
    <t>Presun hmôt pre izolácie tepelné v objektoch výšky do 6 m</t>
  </si>
  <si>
    <t xml:space="preserve"> 713161510</t>
  </si>
  <si>
    <t>Montáž tepelnej izolácie do podkrovia medzi a pod krokvy kladená voľne hr. nad 10 cm</t>
  </si>
  <si>
    <t xml:space="preserve"> 713121111</t>
  </si>
  <si>
    <t>Montáž tepelnej izolácie rohožami,pásmi,dielcami,doskami podláh, jednovrstvová</t>
  </si>
  <si>
    <t>S/S20</t>
  </si>
  <si>
    <t xml:space="preserve"> 2837650060</t>
  </si>
  <si>
    <t>Tepelná izolácia podláh XPS hrúbka 120mm</t>
  </si>
  <si>
    <t xml:space="preserve"> 713191121</t>
  </si>
  <si>
    <t xml:space="preserve">Izolácie tepelné podláh,stropov zvrchu,striech prekrytím pásom  z PE fólie do výšky 100mm </t>
  </si>
  <si>
    <t xml:space="preserve"> 6314150110</t>
  </si>
  <si>
    <t>Nobasil MPN hrúbky  200 mm,  doska z minerálnej vlny</t>
  </si>
  <si>
    <t>721/A 5</t>
  </si>
  <si>
    <t xml:space="preserve"> 72513910P</t>
  </si>
  <si>
    <t>Prenosné práškové ABC prenosné hasiace prístroje P6 o hmotnosti 6 kg hasiacej látky vrátane montáže</t>
  </si>
  <si>
    <t>KUS</t>
  </si>
  <si>
    <t>762/A 1</t>
  </si>
  <si>
    <t xml:space="preserve"> 762332120</t>
  </si>
  <si>
    <t>Montáž viazaných konštrukcií krovov striech z reziva priemernej plochy 120-224 cm2</t>
  </si>
  <si>
    <t xml:space="preserve"> 762342210</t>
  </si>
  <si>
    <t>Montáž  latovania  - kontralaty rozpon 80-120 cm</t>
  </si>
  <si>
    <t xml:space="preserve"> 762342203</t>
  </si>
  <si>
    <t>Montáž latovania pri vzdialenosti lát 220-360 mm</t>
  </si>
  <si>
    <t xml:space="preserve"> 762395000</t>
  </si>
  <si>
    <t>Spojovacie a ochranné prostriedky svorky, dosky, klince, pásová oceľ, vruty, impregnácia</t>
  </si>
  <si>
    <t>P/PE</t>
  </si>
  <si>
    <t xml:space="preserve"> 605155100</t>
  </si>
  <si>
    <t xml:space="preserve">Hranol SM/JD ak. I, - rezivo na  krov </t>
  </si>
  <si>
    <t xml:space="preserve">M3 </t>
  </si>
  <si>
    <t xml:space="preserve"> 605171020</t>
  </si>
  <si>
    <t>Lata opracov.z ihl. reziva SM/JD ak.I,</t>
  </si>
  <si>
    <t>M3</t>
  </si>
  <si>
    <t xml:space="preserve"> 998762102</t>
  </si>
  <si>
    <t>Presun hmôt pre konštrukcie tesárske v objektoch výšky do 12 m</t>
  </si>
  <si>
    <t xml:space="preserve"> 762421314</t>
  </si>
  <si>
    <t>Obloženie stropov alebo debnenie strešných podhľadov z dosiek OSB hrúbky 18 mm skrutkovaných na perodrážku</t>
  </si>
  <si>
    <t>763/A 2</t>
  </si>
  <si>
    <t xml:space="preserve"> 763133220</t>
  </si>
  <si>
    <t>SDK protipožiarny s odolnosťou 15 min zavesená nosná kca ocel profil dosky hr. 15 mm</t>
  </si>
  <si>
    <t xml:space="preserve"> 998763301</t>
  </si>
  <si>
    <t>Presun hmôt pre sádrokartónové konštrukcie v objektoch výšky do 7 m</t>
  </si>
  <si>
    <t>764/A 7</t>
  </si>
  <si>
    <t xml:space="preserve"> 998764101</t>
  </si>
  <si>
    <t>Presun hmôt pre konštrukcie klampiarske v objektoch výšky do 6 m</t>
  </si>
  <si>
    <t>764/A 1</t>
  </si>
  <si>
    <t xml:space="preserve"> 764318200</t>
  </si>
  <si>
    <t xml:space="preserve">Krytiny z  lakoplastovaného plechu KLIPPANEL </t>
  </si>
  <si>
    <t>764/A 6</t>
  </si>
  <si>
    <t xml:space="preserve"> 764352300</t>
  </si>
  <si>
    <t>Žľaby pododkvapové z poplastovaného plechu hr. 0,5 mm,priemer 150 mm, označenie K2</t>
  </si>
  <si>
    <t xml:space="preserve"> 764711115</t>
  </si>
  <si>
    <t>Oplechovanie parapetov z hliníkového plechu hr. 2,0 mm  š 200 mm, opatrený práškovou samovypaľovacou farbou vrátane podperných konzoliek, označenie K1</t>
  </si>
  <si>
    <t xml:space="preserve"> 764359221</t>
  </si>
  <si>
    <t>Kotkík žľabový z poplastovaného plechu hr. 0,5 mm,100/150 mm</t>
  </si>
  <si>
    <t xml:space="preserve"> 764454212</t>
  </si>
  <si>
    <t>Odpadové rúry z poplastovaného plechu hr. 0,5 mm,priemer 100 mm, označenie K3</t>
  </si>
  <si>
    <t xml:space="preserve"> 764173206</t>
  </si>
  <si>
    <t>Hrebenáč k strešnek krytine, označenie K4</t>
  </si>
  <si>
    <t xml:space="preserve"> 764172070</t>
  </si>
  <si>
    <t>Štítová lišta k strešnek krytine, označenie K5</t>
  </si>
  <si>
    <t xml:space="preserve"> 764173412</t>
  </si>
  <si>
    <t>Okapnica vrátane vetracej mriežky k strešnek krytine, označenie K6</t>
  </si>
  <si>
    <t xml:space="preserve"> 764171171</t>
  </si>
  <si>
    <t>Vetrací komínok D110  k strešnek krytine,vrátane oplechovania a tesnenia, označenie K9</t>
  </si>
  <si>
    <t xml:space="preserve"> 764172072</t>
  </si>
  <si>
    <t>Oplechovanie styku strešnej krytiny so stĺpom z plechu lakoplastovaného, vrátane vytmelenia, r. š. 330 mm, , označenie K7</t>
  </si>
  <si>
    <t xml:space="preserve"> 764171411</t>
  </si>
  <si>
    <t>Oplechovanie stĺpov z plechu lakoplastovaného, vrátane príponok, r. š. 590 mm, , označenie K8</t>
  </si>
  <si>
    <t>765/A 1</t>
  </si>
  <si>
    <t xml:space="preserve"> 998765101</t>
  </si>
  <si>
    <t>Presun hmôt pre tvrdé krytiny v objektoch výšky do 6 m</t>
  </si>
  <si>
    <t xml:space="preserve"> 765901103</t>
  </si>
  <si>
    <t>Pokrytie strechy hydroizolačnou fóliou tkanou paropriepustnou vysokodifúznou kontaknou</t>
  </si>
  <si>
    <t>766/A 1</t>
  </si>
  <si>
    <t xml:space="preserve"> 766702112</t>
  </si>
  <si>
    <t>Montáž zárubní obložkových pre dvere jednokrídlové hr.steny nad 100 do 350 mm</t>
  </si>
  <si>
    <t xml:space="preserve"> 611710303</t>
  </si>
  <si>
    <t>Zárubňa dýhovaná, obložková, dub/buk, pre jednokrídlové dvere 600-1100 mm</t>
  </si>
  <si>
    <t xml:space="preserve"> 6116303020</t>
  </si>
  <si>
    <t>Dvere drevené  jednokrídlové, otváravé, plné, kovanie, rozmer 800x1970 mm, označenie 8 a 9</t>
  </si>
  <si>
    <t xml:space="preserve"> 998766101</t>
  </si>
  <si>
    <t>Presun hmot pre konštrukcie stolárske v objektoch výšky do 6 m</t>
  </si>
  <si>
    <t xml:space="preserve"> 766661512</t>
  </si>
  <si>
    <t>Montáž dverového krídla kompletiz.otváravého ,jednokrídlové</t>
  </si>
  <si>
    <t xml:space="preserve"> 6116303010</t>
  </si>
  <si>
    <t>Dvere drevené  jednokrídlové, otváravé, plné, kovanie, rozmer 600x1970 mm, označenie 10</t>
  </si>
  <si>
    <t>767/A 3</t>
  </si>
  <si>
    <t xml:space="preserve"> 767995106</t>
  </si>
  <si>
    <t>Montáž ostatných atypických  kovových stavebných doplnkových konštrukcií nad 100 do 250 kg</t>
  </si>
  <si>
    <t>kg</t>
  </si>
  <si>
    <t xml:space="preserve"> 767995107</t>
  </si>
  <si>
    <t>Montáž ostatných atypických  kovových stavebných doplnkových konštrukcií mad 250 do 500 kg</t>
  </si>
  <si>
    <t xml:space="preserve"> OK</t>
  </si>
  <si>
    <t>Dodávka oceľových konštrukcií vrátane povrchových úprav - HBE 180</t>
  </si>
  <si>
    <t xml:space="preserve"> 767221121</t>
  </si>
  <si>
    <t>Montáž a dodávka kríža z tr.150/100, oceľ S235(11373), povrchová úprava</t>
  </si>
  <si>
    <t>767/A 1</t>
  </si>
  <si>
    <t xml:space="preserve"> OKNO</t>
  </si>
  <si>
    <t>Montáž výplní otvorov plastových s utesnením tesniacou páskou</t>
  </si>
  <si>
    <t>M</t>
  </si>
  <si>
    <t xml:space="preserve"> 283413342</t>
  </si>
  <si>
    <t>Pevná zasklenná stena, trojdielna., šesťkom. pr. Uf= 1,0, šedá farba, izol. trojsklo Ug=0,6; 2000x3000 mm, označenie 2</t>
  </si>
  <si>
    <t xml:space="preserve"> 767995101</t>
  </si>
  <si>
    <t>Montáž ostatných atypických  kovových stavebných doplnkových konštrukcií do 5 kg</t>
  </si>
  <si>
    <t>Uchytenie pomúrnice  vrátane povrchových úprav</t>
  </si>
  <si>
    <t xml:space="preserve"> 1</t>
  </si>
  <si>
    <t>Vstupné dvere s nadsvetlíkom, dvojkr., šesťkom. pr. Uf= 1,0, šedá farba, izol. trojsklo Ug=0,6; 2000x3000 mm, označenie 1</t>
  </si>
  <si>
    <t xml:space="preserve"> 283413345</t>
  </si>
  <si>
    <t>Plastové okno, jednodielne, OS., šesťkom. pr. Uf= 1,0, šedá farba, izol. trojsklo Ug=0,6; 900x1200 mm, označenie 3</t>
  </si>
  <si>
    <t xml:space="preserve"> 283413346</t>
  </si>
  <si>
    <t>Plastové okno, jednodielne, OS., šesťkom. pr. Uf= 1,0, šedá farba, izol. trojsklo Ug=0,6; 900x600 mm, označenie 5</t>
  </si>
  <si>
    <t xml:space="preserve"> 2841291600</t>
  </si>
  <si>
    <t>Plastové okno, jednodielne, OS., šesťkom. pr. Uf= 1,0, šedá farba, izol. trojsklo Ug=0,6; 600x600 mm, označenie 7</t>
  </si>
  <si>
    <t xml:space="preserve"> 6114112500</t>
  </si>
  <si>
    <t>Pevná zasklenná stena, šesťdielna., šesťkom. pr. Uf= 1,0, šedá farba, izol. trojsklo Ug=0,6; vnútorné sklo neprehľ.,5400x3720 mm, označenie 4</t>
  </si>
  <si>
    <t>Vstupné dvere čistočne presklenné, jednokr.., výplň s RUR izol. hr. 40 mm, šesťkom. pr. Uf= 1,0, šedá farba, izol. trojsklo Ug=0,6; 900x2100 mm, označenie 6</t>
  </si>
  <si>
    <t xml:space="preserve"> 998767101</t>
  </si>
  <si>
    <t>Presun hmôt pre kovové stavebné doplnkové konštrukcie v objektoch výšky do 6 m</t>
  </si>
  <si>
    <t>S/S70</t>
  </si>
  <si>
    <t xml:space="preserve"> 5976398000</t>
  </si>
  <si>
    <t xml:space="preserve">Keramická dlažba protišmyková hr. 10 mm </t>
  </si>
  <si>
    <t>771/A 1</t>
  </si>
  <si>
    <t xml:space="preserve"> 998771101</t>
  </si>
  <si>
    <t>Montáž soklíkov z obkladačiek hutných,keramických do tmelu,rovné 300x100 mm,výška 100 mm</t>
  </si>
  <si>
    <t>Presun hmôt pre podlahy z dlaždíc v objektoch výšky do 6m</t>
  </si>
  <si>
    <t xml:space="preserve"> 771576109</t>
  </si>
  <si>
    <t>Montáž podláh z dlaždíc protišmyk. keram. ukl. do tmelu flexibil.. 300x300mm, škárovanie</t>
  </si>
  <si>
    <t>771/A 2</t>
  </si>
  <si>
    <t xml:space="preserve"> 781445208</t>
  </si>
  <si>
    <t>Montáž obkladov stien z obkladačiek hutných,keramických do tmelu flexibil., veľkosť 200x200 mm, škárovanie</t>
  </si>
  <si>
    <t xml:space="preserve"> 998781102</t>
  </si>
  <si>
    <t>Presun hmôt pre obklady keramické v objektoch výšky nad  6 do 12 m</t>
  </si>
  <si>
    <t xml:space="preserve"> 597657400</t>
  </si>
  <si>
    <t>Keramický obkald  200x200 mm</t>
  </si>
  <si>
    <t>782/A 2</t>
  </si>
  <si>
    <t xml:space="preserve"> 782111140</t>
  </si>
  <si>
    <t>Montáž obkladov stien remienkové obkladu z prírodného kameňa</t>
  </si>
  <si>
    <t>S/S60</t>
  </si>
  <si>
    <t xml:space="preserve"> 5838556000</t>
  </si>
  <si>
    <t>Remienkový obklad z prírodného kameňa</t>
  </si>
  <si>
    <t xml:space="preserve"> 998782101</t>
  </si>
  <si>
    <t>Presun hmôt pre kamenné obklady v objektoch výšky do 6 m</t>
  </si>
  <si>
    <t>783/A 1</t>
  </si>
  <si>
    <t xml:space="preserve"> 783894612</t>
  </si>
  <si>
    <t>Náter farbami ekologickými riediteľnými vodou SADAKRINOM bielym pre náter sadrokartón. stropov 3x</t>
  </si>
  <si>
    <t xml:space="preserve"> 783894422</t>
  </si>
  <si>
    <t>Náter farbami ekologickými riediteľnými vodou PAMAKRYLOM IN bielym pre interiér stien dvojnásobný</t>
  </si>
  <si>
    <t xml:space="preserve"> 915020201</t>
  </si>
  <si>
    <t>Dodávka a montáž - Elektrické vykurovanie - rohože RAYCHEM T2 QuicNet-160</t>
  </si>
  <si>
    <t xml:space="preserve"> 924100015</t>
  </si>
  <si>
    <t>Dodávka a monáž lokálnej vetracej rekuperačnej jednotky RA 50 s ovládacím panelom  a mrižkami</t>
  </si>
  <si>
    <t>Objekt SO-01 Vlastný objekt - Dom smútku -ELI</t>
  </si>
  <si>
    <t>M-46 MONTÁŽE ZEMNÝCH PRÁC</t>
  </si>
  <si>
    <t>R/RE</t>
  </si>
  <si>
    <t xml:space="preserve"> MATELI17</t>
  </si>
  <si>
    <t>Jednoduchá zásuvka 230V/16A, IP20 polozápustná pre prietokový ohrievač</t>
  </si>
  <si>
    <t xml:space="preserve"> MATBLESK1</t>
  </si>
  <si>
    <t>Pasovina FeZn 30x4</t>
  </si>
  <si>
    <t xml:space="preserve"> MATBLESK10</t>
  </si>
  <si>
    <t>Svorka na pripojenie zberacej tyče SJ01</t>
  </si>
  <si>
    <t>ks</t>
  </si>
  <si>
    <t xml:space="preserve"> MATBLESK11</t>
  </si>
  <si>
    <t>Bleskozvodova tyč JP 20</t>
  </si>
  <si>
    <t xml:space="preserve"> MATBLESK12</t>
  </si>
  <si>
    <t>Ochranná strieška horná OS01</t>
  </si>
  <si>
    <t xml:space="preserve"> MATBLESK13</t>
  </si>
  <si>
    <t>Ochranná strieška spodná OS04</t>
  </si>
  <si>
    <t xml:space="preserve"> MATBLESK14</t>
  </si>
  <si>
    <t>Horný držiak zachytávacej tyče DJ4h</t>
  </si>
  <si>
    <t xml:space="preserve"> MATBLESK15</t>
  </si>
  <si>
    <t>Dolný držiak zachytávacej tyče DJ4d</t>
  </si>
  <si>
    <t xml:space="preserve"> MATBLESK16</t>
  </si>
  <si>
    <t>Svorka potrubná univerzálna SUP1</t>
  </si>
  <si>
    <t xml:space="preserve"> MATBLESK17</t>
  </si>
  <si>
    <t>Rúrka elektroinštaláčna d=32 mm</t>
  </si>
  <si>
    <t xml:space="preserve"> MATBLESK18</t>
  </si>
  <si>
    <t>Príchytka rúrky</t>
  </si>
  <si>
    <t xml:space="preserve"> MATBLESK19</t>
  </si>
  <si>
    <t>Krabica R8145</t>
  </si>
  <si>
    <t xml:space="preserve"> MATBLESK2</t>
  </si>
  <si>
    <t>Guľatina FeZn D=10mm</t>
  </si>
  <si>
    <t xml:space="preserve"> MATBLESK20</t>
  </si>
  <si>
    <t>Označovací štítok na zvod</t>
  </si>
  <si>
    <t xml:space="preserve"> MATBLESK21</t>
  </si>
  <si>
    <t>Výstražná tabuľka</t>
  </si>
  <si>
    <t xml:space="preserve"> MATBLESK22</t>
  </si>
  <si>
    <t>Drobný pomocný materiál</t>
  </si>
  <si>
    <t>sub.</t>
  </si>
  <si>
    <t xml:space="preserve"> MATBLESK3</t>
  </si>
  <si>
    <t>Guľatina AlMgSi D=8mm</t>
  </si>
  <si>
    <t xml:space="preserve"> MATBLESK4</t>
  </si>
  <si>
    <t>Spájacia svorka SS</t>
  </si>
  <si>
    <t xml:space="preserve"> MATBLESK5</t>
  </si>
  <si>
    <t>Svorka krížová SK</t>
  </si>
  <si>
    <t xml:space="preserve"> MATBLESK6</t>
  </si>
  <si>
    <t>Svorka skúšobná SZ</t>
  </si>
  <si>
    <t xml:space="preserve"> MATBLESK7</t>
  </si>
  <si>
    <t>Svorka odbočovacia SR03</t>
  </si>
  <si>
    <t xml:space="preserve"> MATBLESK8</t>
  </si>
  <si>
    <t>Podpera vedenia PV16</t>
  </si>
  <si>
    <t xml:space="preserve"> MATBLESK9</t>
  </si>
  <si>
    <t>Podpera vedenia na plechové strechy PV23</t>
  </si>
  <si>
    <t xml:space="preserve"> MATELI1</t>
  </si>
  <si>
    <t>Kábel N2XH-J 3x1,5</t>
  </si>
  <si>
    <t xml:space="preserve"> MATELI10</t>
  </si>
  <si>
    <t>Rozvádzač HR</t>
  </si>
  <si>
    <t xml:space="preserve"> MATELI11</t>
  </si>
  <si>
    <t>A - Svietidlo interiérové nástenné s LED svetelným zdrojom, 20W, 230V/50HZ, IP21</t>
  </si>
  <si>
    <t xml:space="preserve"> MATELI12</t>
  </si>
  <si>
    <t>B - Svietidlo interiérové nástenne s LED svetelným zdrojom a pohybovým senzorom, 20W, 230V/50HZ, IP21</t>
  </si>
  <si>
    <t xml:space="preserve"> MATELI13</t>
  </si>
  <si>
    <t>C - Sviet. núdzové LED, 3,2W, autonomnosť 1hod, 230V/50Hz, IP44</t>
  </si>
  <si>
    <t xml:space="preserve"> MATELI14</t>
  </si>
  <si>
    <t>Svietidlo parkové  pre osvetlenie parkoviska</t>
  </si>
  <si>
    <t xml:space="preserve"> MATELI15</t>
  </si>
  <si>
    <t>Jednopólový vypínač radenie č.1, polozápustny,230V/16A, IP20</t>
  </si>
  <si>
    <t xml:space="preserve"> MATELI16</t>
  </si>
  <si>
    <t>Dvojnásobná zásuvka 230V/16A, IP20 polozápustná s clonkami</t>
  </si>
  <si>
    <t xml:space="preserve"> MATELI18</t>
  </si>
  <si>
    <t xml:space="preserve">Podlahové elektrické  vykurovanie DEVI </t>
  </si>
  <si>
    <t>kpl.</t>
  </si>
  <si>
    <t xml:space="preserve"> MATELI19</t>
  </si>
  <si>
    <t>Krabica prístrojová</t>
  </si>
  <si>
    <t xml:space="preserve"> MATELI2</t>
  </si>
  <si>
    <t>Kábel N2XH-O 3x1,5</t>
  </si>
  <si>
    <t xml:space="preserve"> MATELI20</t>
  </si>
  <si>
    <t>Krabica odbočná s viečkom</t>
  </si>
  <si>
    <t xml:space="preserve"> MATELI21</t>
  </si>
  <si>
    <t>Káblový štitok</t>
  </si>
  <si>
    <t xml:space="preserve"> MATELI22</t>
  </si>
  <si>
    <t>Rúrka FXP32</t>
  </si>
  <si>
    <t xml:space="preserve"> MATELI23</t>
  </si>
  <si>
    <t>Hmoždinka a skrutka HM8</t>
  </si>
  <si>
    <t xml:space="preserve"> MATELI24</t>
  </si>
  <si>
    <t xml:space="preserve">Material protipožirneho prestupu   </t>
  </si>
  <si>
    <t xml:space="preserve"> MATELI25</t>
  </si>
  <si>
    <t>Drobný nešpecifikovany materiál</t>
  </si>
  <si>
    <t xml:space="preserve"> MATELI3</t>
  </si>
  <si>
    <t>Kábel N2XH-J 3x2,5</t>
  </si>
  <si>
    <t xml:space="preserve"> MATELI4</t>
  </si>
  <si>
    <t>Kábel N2XH-J 5x4</t>
  </si>
  <si>
    <t xml:space="preserve"> MATELI5</t>
  </si>
  <si>
    <t>Kábel NHXJ-J 3x1,5</t>
  </si>
  <si>
    <t xml:space="preserve"> MATELI6</t>
  </si>
  <si>
    <t>Kábel NHXJ-J 5x2,5</t>
  </si>
  <si>
    <t xml:space="preserve"> MATELI7</t>
  </si>
  <si>
    <t>Vodič N2XH 6 zž</t>
  </si>
  <si>
    <t xml:space="preserve"> MATELI8</t>
  </si>
  <si>
    <t>Svorka Bernard vrátane pásika</t>
  </si>
  <si>
    <t xml:space="preserve"> MATELI9</t>
  </si>
  <si>
    <t>Hlavná uzemňovacia svorkovnica</t>
  </si>
  <si>
    <t xml:space="preserve"> PMM</t>
  </si>
  <si>
    <t>Podružný materiál  3%</t>
  </si>
  <si>
    <t>921/M21</t>
  </si>
  <si>
    <t xml:space="preserve"> 210111002</t>
  </si>
  <si>
    <t xml:space="preserve"> 210010005</t>
  </si>
  <si>
    <t xml:space="preserve"> 210010306</t>
  </si>
  <si>
    <t xml:space="preserve"> 210010311</t>
  </si>
  <si>
    <t xml:space="preserve"> 210010323</t>
  </si>
  <si>
    <t xml:space="preserve"> 210011302</t>
  </si>
  <si>
    <t xml:space="preserve"> 210062095</t>
  </si>
  <si>
    <t xml:space="preserve"> 210100002</t>
  </si>
  <si>
    <t>Ukončenie vodičov vrátane zapojenia a vodičovej koncovky do 6 mm2</t>
  </si>
  <si>
    <t xml:space="preserve"> 210100004</t>
  </si>
  <si>
    <t>Ukončenie vodičov vrátane zapojenia a vodičovej koncovky do2,5 mm2</t>
  </si>
  <si>
    <t xml:space="preserve"> 210110041</t>
  </si>
  <si>
    <t xml:space="preserve"> 210111012</t>
  </si>
  <si>
    <t xml:space="preserve"> 210190002</t>
  </si>
  <si>
    <t xml:space="preserve"> 210201080</t>
  </si>
  <si>
    <t xml:space="preserve"> 210220020</t>
  </si>
  <si>
    <t xml:space="preserve"> 210220201</t>
  </si>
  <si>
    <t xml:space="preserve"> 210220220</t>
  </si>
  <si>
    <t xml:space="preserve"> 210220230</t>
  </si>
  <si>
    <t xml:space="preserve"> 210220240</t>
  </si>
  <si>
    <t xml:space="preserve"> 210220241</t>
  </si>
  <si>
    <t xml:space="preserve"> 210220243</t>
  </si>
  <si>
    <t xml:space="preserve"> 210220247</t>
  </si>
  <si>
    <t xml:space="preserve"> 210220251</t>
  </si>
  <si>
    <t xml:space="preserve"> 210220253</t>
  </si>
  <si>
    <t xml:space="preserve"> 210220403</t>
  </si>
  <si>
    <t xml:space="preserve"> 210220410</t>
  </si>
  <si>
    <t xml:space="preserve"> 210220800</t>
  </si>
  <si>
    <t xml:space="preserve"> 210950101</t>
  </si>
  <si>
    <t xml:space="preserve"> 210010027</t>
  </si>
  <si>
    <t xml:space="preserve"> 210020921.1</t>
  </si>
  <si>
    <t xml:space="preserve"> 210111002.1</t>
  </si>
  <si>
    <t xml:space="preserve"> 210190002.1</t>
  </si>
  <si>
    <t>Priplatok za zhotovenie rozvádzača</t>
  </si>
  <si>
    <t>hod.</t>
  </si>
  <si>
    <t xml:space="preserve"> 210201442</t>
  </si>
  <si>
    <t>Montáž parkového svietidla</t>
  </si>
  <si>
    <t xml:space="preserve"> 210201450</t>
  </si>
  <si>
    <t xml:space="preserve"> 210201510</t>
  </si>
  <si>
    <t xml:space="preserve"> 210201902</t>
  </si>
  <si>
    <t>Montáž svietidla interiérového na stenu do 2 kg</t>
  </si>
  <si>
    <t xml:space="preserve"> 210220031</t>
  </si>
  <si>
    <t xml:space="preserve"> 210220040</t>
  </si>
  <si>
    <t xml:space="preserve"> 210220050</t>
  </si>
  <si>
    <t xml:space="preserve"> 210881056</t>
  </si>
  <si>
    <t xml:space="preserve"> 210881075</t>
  </si>
  <si>
    <t xml:space="preserve"> 210881076</t>
  </si>
  <si>
    <t xml:space="preserve"> 210881102</t>
  </si>
  <si>
    <t xml:space="preserve"> 210881332</t>
  </si>
  <si>
    <t xml:space="preserve"> 210881363</t>
  </si>
  <si>
    <t xml:space="preserve"> 971052241.1</t>
  </si>
  <si>
    <t>Prieraz  murivom</t>
  </si>
  <si>
    <t xml:space="preserve"> DOPR</t>
  </si>
  <si>
    <t>Doprava - 6%</t>
  </si>
  <si>
    <t xml:space="preserve"> nešp.</t>
  </si>
  <si>
    <t>Sekacie práce</t>
  </si>
  <si>
    <t>Drobne nešpecifikované práce</t>
  </si>
  <si>
    <t xml:space="preserve"> NPBL</t>
  </si>
  <si>
    <t>Pomocné práce bleskozvod</t>
  </si>
  <si>
    <t xml:space="preserve"> PRESUN</t>
  </si>
  <si>
    <t>Presun - 1 %</t>
  </si>
  <si>
    <t xml:space="preserve"> PPV</t>
  </si>
  <si>
    <t>PPV - 6 %</t>
  </si>
  <si>
    <t xml:space="preserve"> REV</t>
  </si>
  <si>
    <t xml:space="preserve">Revízia elektroinštalácie, odborné skúšky  </t>
  </si>
  <si>
    <t>kpl</t>
  </si>
  <si>
    <t xml:space="preserve"> MATELI26</t>
  </si>
  <si>
    <t>Výstražná fólia š.300mm</t>
  </si>
  <si>
    <t xml:space="preserve"> MATELI27</t>
  </si>
  <si>
    <t>Kopaný piesok na lôžko</t>
  </si>
  <si>
    <t>946/M46</t>
  </si>
  <si>
    <t xml:space="preserve"> 460120082</t>
  </si>
  <si>
    <t xml:space="preserve">Zhutnnenie výkopu </t>
  </si>
  <si>
    <t xml:space="preserve"> 460200173</t>
  </si>
  <si>
    <t>Káblova ryha 350x1000 mm - hlbenie</t>
  </si>
  <si>
    <t xml:space="preserve"> 460420022</t>
  </si>
  <si>
    <t>vytvorenie lôžka z piesku</t>
  </si>
  <si>
    <t xml:space="preserve"> 460490012</t>
  </si>
  <si>
    <t>Rozvinutie a uloženie výstražnej fólie z PVC do ryhy</t>
  </si>
  <si>
    <t xml:space="preserve"> 460560173</t>
  </si>
  <si>
    <t>Zásyp káblovej ryhy 350x1000 mm</t>
  </si>
  <si>
    <t>Objekt SO-01 Vlastný objekt - Dom smútku - ZTI</t>
  </si>
  <si>
    <t>POTRUBNÉ ROZVODY</t>
  </si>
  <si>
    <t>ZTI-VNÚTORNA KANALIZÁCIA</t>
  </si>
  <si>
    <t>ZTI-VNÚTORNÝ VODOVOD</t>
  </si>
  <si>
    <t>ZTI-STROJNÉ VYBAVENIE</t>
  </si>
  <si>
    <t xml:space="preserve"> 174101001</t>
  </si>
  <si>
    <t>Zásyp sypaninou so zhutnením jám, šachiet, rýh, zárezov alebo okolo objektov  do 100 m3</t>
  </si>
  <si>
    <t xml:space="preserve"> 162201102</t>
  </si>
  <si>
    <t>Vodorovné premiestnenie výkopku z horniny 1-4 nad 20-50m</t>
  </si>
  <si>
    <t xml:space="preserve"> 175101101</t>
  </si>
  <si>
    <t>Obsyp potrubia sypaninou z vhodných hornín 1 až 4 bez prehodenia sypaniny</t>
  </si>
  <si>
    <t xml:space="preserve"> 583343210</t>
  </si>
  <si>
    <t>Piesok na obsyp</t>
  </si>
  <si>
    <t>271/A 1</t>
  </si>
  <si>
    <t xml:space="preserve"> 451573111</t>
  </si>
  <si>
    <t>Lôžko pod potrubie, stoky a drobné objekty, v otvorenom výkope z piesku a štrkopiesku do 63 mm</t>
  </si>
  <si>
    <t xml:space="preserve"> 899912251</t>
  </si>
  <si>
    <t>Montáž a dodávka  oceľovej chráničky D 57x3 mm</t>
  </si>
  <si>
    <t xml:space="preserve"> 899912102</t>
  </si>
  <si>
    <t>Montáž a dodávka  oceľovej chráničky D 273x7 mm</t>
  </si>
  <si>
    <t>713/A 4</t>
  </si>
  <si>
    <t xml:space="preserve"> 713482111</t>
  </si>
  <si>
    <t>Montáž trubíc ,hr.do 10 mm,vnút.priemer do 38</t>
  </si>
  <si>
    <t xml:space="preserve"> 2837741526</t>
  </si>
  <si>
    <t xml:space="preserve">Izolácie z EPDM AEROFLEX d22x9 mm trubice  </t>
  </si>
  <si>
    <t xml:space="preserve"> 2837741540</t>
  </si>
  <si>
    <t xml:space="preserve">Izolácie z EPDM AEROFLEX d28x9 mm trubice  </t>
  </si>
  <si>
    <t>721/A 1</t>
  </si>
  <si>
    <t xml:space="preserve"> 721171111</t>
  </si>
  <si>
    <t>Potrubie z novodurových rúr TPD 5-177-67 odpadové hrdlové D 140x2,8</t>
  </si>
  <si>
    <t xml:space="preserve"> 721171109</t>
  </si>
  <si>
    <t>Potrubie z novodurových rúr TPD 5-177-67 odpadové hrdlové D 110x2,2</t>
  </si>
  <si>
    <t xml:space="preserve"> 721173205</t>
  </si>
  <si>
    <t>Potrubie z novodurových rúr TPD 5-177-67 pripájacie D 50x1,8</t>
  </si>
  <si>
    <t xml:space="preserve"> 721194109</t>
  </si>
  <si>
    <t>Zriadenie prípojky na potrubí vyvedenie a upevnenie odpadových výpustiek D 110x2,3</t>
  </si>
  <si>
    <t xml:space="preserve"> 721194105</t>
  </si>
  <si>
    <t>Zriadenie prípojky na potrubí vyvedenie a upevnenie odpadových výpustiek D 50x1,8</t>
  </si>
  <si>
    <t xml:space="preserve"> 721274103</t>
  </si>
  <si>
    <t>Ventilačné hlavice strešná - plastové DN 100 HL 810</t>
  </si>
  <si>
    <t xml:space="preserve"> 721290111</t>
  </si>
  <si>
    <t>Ostatné - skúška tesnosti kanalizácie v objektoch vodou do DN 125</t>
  </si>
  <si>
    <t xml:space="preserve"> 721290123</t>
  </si>
  <si>
    <t>Ostatné - skúška tesnosti kanalizácie v objektoch dymom do DN 300</t>
  </si>
  <si>
    <t xml:space="preserve"> 721281119</t>
  </si>
  <si>
    <t>Čistiaci kus  D 110</t>
  </si>
  <si>
    <t xml:space="preserve"> 721140002</t>
  </si>
  <si>
    <t>Pätkové koleno 110/87°</t>
  </si>
  <si>
    <t xml:space="preserve"> kus</t>
  </si>
  <si>
    <t xml:space="preserve"> 998721101</t>
  </si>
  <si>
    <t>Presun hmôt pre vnútornú kanalizáciu v objektoch výšky do 6 m</t>
  </si>
  <si>
    <t>Pätkové koleno 100/125</t>
  </si>
  <si>
    <t>721/C 1</t>
  </si>
  <si>
    <t xml:space="preserve"> 721100911</t>
  </si>
  <si>
    <t>Oprava potrubia hrdlového zazátkovanie hrdla kanalizačného potrubia</t>
  </si>
  <si>
    <t xml:space="preserve"> 7211400003</t>
  </si>
  <si>
    <t>Podlahová vpusť PE HL310NPr DN100mm, záp. uzávierka PRIMUS, antikor. vtok. mriežka 115x115 mm, iuol. súprava HL83.H</t>
  </si>
  <si>
    <t>721/A 2</t>
  </si>
  <si>
    <t xml:space="preserve"> 722290226</t>
  </si>
  <si>
    <t>Tlaková skúška vodovodného potrubia do DN 50</t>
  </si>
  <si>
    <t xml:space="preserve"> 722290234</t>
  </si>
  <si>
    <t>Prepláchnutie a dezinfekcia vodovodného potrubia do DN 80</t>
  </si>
  <si>
    <t xml:space="preserve"> 722220111</t>
  </si>
  <si>
    <t>Montáž armatúry závitovej s jedným závitom,nástenka pre výtokový ventil G 1/2</t>
  </si>
  <si>
    <t>S/S50</t>
  </si>
  <si>
    <t xml:space="preserve"> 5518000183</t>
  </si>
  <si>
    <t>Nástenka pre výtokový ventil</t>
  </si>
  <si>
    <t xml:space="preserve"> 722231043</t>
  </si>
  <si>
    <t>Montáž armatúry s dvoma závitmi, G 1</t>
  </si>
  <si>
    <t>S/S40</t>
  </si>
  <si>
    <t xml:space="preserve"> 4225702300</t>
  </si>
  <si>
    <t>Uzatvárací ventil DN25 s odvodnením</t>
  </si>
  <si>
    <t xml:space="preserve"> 998722101</t>
  </si>
  <si>
    <t>Presun hmôt pre vnútorný vodovod v objektoch  výšky do 6 m</t>
  </si>
  <si>
    <t xml:space="preserve"> 722181116</t>
  </si>
  <si>
    <t>Ochrana potrubia plstenými pásmi DN 50 a DN 65</t>
  </si>
  <si>
    <t xml:space="preserve"> 722181118</t>
  </si>
  <si>
    <t>Ochrana potrubia plstenými pásmi DN 100</t>
  </si>
  <si>
    <t xml:space="preserve"> 722171124</t>
  </si>
  <si>
    <t>Potrubie HDPE D 25</t>
  </si>
  <si>
    <t xml:space="preserve"> 722171125</t>
  </si>
  <si>
    <t>Potrubie HDPE D 32</t>
  </si>
  <si>
    <t xml:space="preserve"> 722130211</t>
  </si>
  <si>
    <t>Potrubie z oceľ.rúr pozink.bezšvík.bežných-11 353.0,10 004.0 zvarov. bežných-11 343.00 DN 15</t>
  </si>
  <si>
    <t xml:space="preserve"> 722130212</t>
  </si>
  <si>
    <t>Potrubie z oceľ.rúr pozink.bezšvík.bežných-11 353.0,10 004.0 zvarov. bežných-11 343.00 DN 20</t>
  </si>
  <si>
    <t xml:space="preserve"> 722990540.1</t>
  </si>
  <si>
    <t>Polyetylénová prechodka dG 25/3/4" s vonkajším závitom</t>
  </si>
  <si>
    <t xml:space="preserve"> 72229905645.1</t>
  </si>
  <si>
    <t>Polyetylénová prechodka dG 32/1" s vonkajším závitom</t>
  </si>
  <si>
    <t>721/A 4</t>
  </si>
  <si>
    <t xml:space="preserve"> 724211103</t>
  </si>
  <si>
    <t>Montáž domovej vodárne EBAGA EGA 60H AGA 075 S so sacím košom</t>
  </si>
  <si>
    <t>súb</t>
  </si>
  <si>
    <t xml:space="preserve"> 4268101600</t>
  </si>
  <si>
    <t>Samočinná domáca vodáreň EBARA EGA 60 H AGA 075 s horiz. tl. nádobou 60l, tlak. spínač, samonasáv. čerp.</t>
  </si>
  <si>
    <t xml:space="preserve">KS   </t>
  </si>
  <si>
    <t xml:space="preserve"> 5517536400</t>
  </si>
  <si>
    <t>Spätná klapka so sacím košom 1" a antikorovým sitkom</t>
  </si>
  <si>
    <t xml:space="preserve"> 998724101</t>
  </si>
  <si>
    <t>Presun hmôt pre strojné vybavenie v objektoch výšky do 6 m</t>
  </si>
  <si>
    <t xml:space="preserve"> 725291702</t>
  </si>
  <si>
    <t>Doplnky zariadení kúpeľní a záchodov- antikórové sklopné držadla pre invalidov k WC</t>
  </si>
  <si>
    <t>pár</t>
  </si>
  <si>
    <t xml:space="preserve"> 725291703</t>
  </si>
  <si>
    <t>Doplnky zariadení kúpeľní a záchodov- antikórové sklopné držadla pre invalidov k umývadlám</t>
  </si>
  <si>
    <t xml:space="preserve"> 725119305</t>
  </si>
  <si>
    <t>Montáž záchodovej misy kombinovanej</t>
  </si>
  <si>
    <t xml:space="preserve"> 6423002600</t>
  </si>
  <si>
    <t>Kombi záchod diturvitový s vodorovným odpadom, s doskou na sedenie z duroplastu a antibak.úpravou</t>
  </si>
  <si>
    <t xml:space="preserve"> 6423003000</t>
  </si>
  <si>
    <t>Kombi záchod diturvitový pre invalidou so zvýšenou výškou s vodorovným odpadom, so sedátkom</t>
  </si>
  <si>
    <t xml:space="preserve"> 725819401</t>
  </si>
  <si>
    <t>Montáž ventilu rohového  G 1/2</t>
  </si>
  <si>
    <t xml:space="preserve"> 5514105000</t>
  </si>
  <si>
    <t>Ventil guľový rohový G1/2 s pripojovacou hadičkou</t>
  </si>
  <si>
    <t xml:space="preserve"> 725219401</t>
  </si>
  <si>
    <t>Montáž umývadla bez výtokovej armatúry z bieleho diturvitu na skrutky do muriva</t>
  </si>
  <si>
    <t xml:space="preserve"> 5522338400</t>
  </si>
  <si>
    <t>Umývadielko DITURVIT L=40 cm so zápach. uzáv. a inštal. súpravou</t>
  </si>
  <si>
    <t xml:space="preserve"> 6420131730</t>
  </si>
  <si>
    <t>Umývadlo DITURVITOVÉ 65 cm pre invalidov s inštal. súpravou, s podomietk. záp. uzáv. HL 134.0 a s plast. pripôoj. súpravou k umývadlu</t>
  </si>
  <si>
    <t xml:space="preserve"> 725539101</t>
  </si>
  <si>
    <t>Montáž elektrického prietokového ohrievača vody HAKL PM135</t>
  </si>
  <si>
    <t xml:space="preserve"> 4295270590</t>
  </si>
  <si>
    <t>Elektrický prietokový ohrievač vody HAKL PM135</t>
  </si>
  <si>
    <t xml:space="preserve"> 725829301</t>
  </si>
  <si>
    <t xml:space="preserve">Montáž batérie umývadlovej a drezovej stojankovej </t>
  </si>
  <si>
    <t xml:space="preserve"> 5514640010</t>
  </si>
  <si>
    <t>Miešacia stojanková batéria páková výtoková pre prietokové ohrievače UNITAS 1405 SIMPATY s prípojovacími hadičkami a s rohovým ventilom DN15</t>
  </si>
  <si>
    <t xml:space="preserve"> 998725101</t>
  </si>
  <si>
    <t>Presun hmôt pre zariaďovacie predmety v objektoch výšky do 6 m</t>
  </si>
  <si>
    <t xml:space="preserve"> 5516757500</t>
  </si>
  <si>
    <t>Dvierka krycie 30x15cm PH biely</t>
  </si>
  <si>
    <t xml:space="preserve"> 781493112</t>
  </si>
  <si>
    <t>Motáž plastových dvierok 30 x15 cm pri obklade do tmelu</t>
  </si>
  <si>
    <t xml:space="preserve"> 998781101</t>
  </si>
  <si>
    <t>Presun hmôt pre obklady keramické v objektoch výšky do   6 m</t>
  </si>
  <si>
    <t>Objekt SO-01 Vlastný objekt - Dom smútku - Vybavenie</t>
  </si>
  <si>
    <t xml:space="preserve"> 766669001</t>
  </si>
  <si>
    <t>Stoličky pre smútočných hostí so sedákom a operadlom, označenie 12</t>
  </si>
  <si>
    <t xml:space="preserve"> 766669002</t>
  </si>
  <si>
    <t>Nástenný kríž z prírodného opracovaného dreva, š. 1000 mm, výška 1500 mm,  označenie 13</t>
  </si>
  <si>
    <t xml:space="preserve"> 767200001</t>
  </si>
  <si>
    <t>Presklenný chladič rakvy pre 1 zosnulého CHDZS 96/1, príkon 500W, napätir 230V/50Hz, vonkajšie rozmery 1040x2400x1300 mm, označenie 11</t>
  </si>
  <si>
    <t>Objekt SO-02 Spevnené plochy a terénne úpravy</t>
  </si>
  <si>
    <t>SPEVNENÉ PLOCHY</t>
  </si>
  <si>
    <t xml:space="preserve"> 171101105</t>
  </si>
  <si>
    <t>Uloženie sypaniny súdržnej horniny s mierou zhutnenia nad 103 % podľa Proctor-Standard</t>
  </si>
  <si>
    <t xml:space="preserve"> 182101101</t>
  </si>
  <si>
    <t>Svahovanie trvalých svahov v zárezoch v hornine triedy 1-4</t>
  </si>
  <si>
    <t xml:space="preserve"> 182201101</t>
  </si>
  <si>
    <t>Svahovanie trvalých svahov v násype</t>
  </si>
  <si>
    <t>221/A 1</t>
  </si>
  <si>
    <t xml:space="preserve"> 564762111</t>
  </si>
  <si>
    <t>Podklad alebo kryt z kameniva hrubého drveného veľ. 32-63mm(vibr.štrk) po zhut.hr. 200 mm</t>
  </si>
  <si>
    <t xml:space="preserve"> 564861111</t>
  </si>
  <si>
    <t>Podklad zo štrkodrviny fr. 8-16 mm s rozprestrením a zhutnením,hr.po zhutnení 200 mm</t>
  </si>
  <si>
    <t xml:space="preserve"> 565142111</t>
  </si>
  <si>
    <t>Mechanicky spevnené kamenivo z 3 frakcií, zaválcované, hr. 200 mm</t>
  </si>
  <si>
    <t xml:space="preserve"> 596911212</t>
  </si>
  <si>
    <t>Kladenie zámkovej dlažby  hr.6cm pre peších nad 20 m2 do lôžka z drveného kameniva fr. 4/8 mm</t>
  </si>
  <si>
    <t xml:space="preserve"> 5922913200</t>
  </si>
  <si>
    <t>Betónová zámková dlažba hrúbky  6 cm</t>
  </si>
  <si>
    <t xml:space="preserve"> 916561111</t>
  </si>
  <si>
    <t xml:space="preserve">Osadenie záhon. obrubníka betón., do lôžka z bet. pros. tr. C 10/12,5 s bočnou oporou </t>
  </si>
  <si>
    <t xml:space="preserve">P/P 1  </t>
  </si>
  <si>
    <t xml:space="preserve"> 592029170010</t>
  </si>
  <si>
    <t>Parkový obrubník 100/25/8 cm farba sivá</t>
  </si>
  <si>
    <t xml:space="preserve">KUS  </t>
  </si>
  <si>
    <t xml:space="preserve"> 5921954390</t>
  </si>
  <si>
    <t xml:space="preserve"> OBRUBNÍK CESTNÝ 100x26x15 cm so skosením</t>
  </si>
  <si>
    <t xml:space="preserve"> 916161111</t>
  </si>
  <si>
    <t>Osadenie cestnej obruby z veľkých kociek s bočnou oporou z bet. tr. C 12/15 do lôžka z betónu</t>
  </si>
  <si>
    <t xml:space="preserve"> 998222011</t>
  </si>
  <si>
    <t>Presun hmôt pre pozemné komunikácie s krytom z kameniva (8222,8225) akejkoľvek dĺžky objektu</t>
  </si>
  <si>
    <t>Objekt SO-03A Elektrická NN prípojka</t>
  </si>
  <si>
    <t>S/S30</t>
  </si>
  <si>
    <t xml:space="preserve"> 3450116800</t>
  </si>
  <si>
    <t>Poist.patron PN000 32A gG</t>
  </si>
  <si>
    <t xml:space="preserve"> 3451812461</t>
  </si>
  <si>
    <t>Koncovka EPKT 0015 4-35</t>
  </si>
  <si>
    <t xml:space="preserve"> 3452119100</t>
  </si>
  <si>
    <t>Odbočná prepichovacia svorka 611283</t>
  </si>
  <si>
    <t xml:space="preserve"> 3570190793</t>
  </si>
  <si>
    <t>Skriňa prípojková plastová jeden odberateľ na stĺp SPP 2D IV P21</t>
  </si>
  <si>
    <t>Ukončenie vodičov v rozvádzač. vrátane zapojenia a vodičovej koncovky do 25 mm2</t>
  </si>
  <si>
    <t xml:space="preserve"> 210100252</t>
  </si>
  <si>
    <t>Ukončenie celoplastových káblov zmrašť. záklopkou alebo páskou do 4 x 25 mm2</t>
  </si>
  <si>
    <t xml:space="preserve"> 210120102</t>
  </si>
  <si>
    <t>Poistka nožová veľkost 00 do 160A 500 V</t>
  </si>
  <si>
    <t xml:space="preserve"> 210193043</t>
  </si>
  <si>
    <t>skriňa prípojková plastová SPP na stĺp</t>
  </si>
  <si>
    <t xml:space="preserve"> 210902114</t>
  </si>
  <si>
    <t>Kábel hliníkový silový uložený pevne 1-AYKYz 0,6/1 kV 4x25</t>
  </si>
  <si>
    <t xml:space="preserve"> 3410350343</t>
  </si>
  <si>
    <t>1-AYKYz 4x25 Kábel samonosný, hliníkový</t>
  </si>
  <si>
    <t>Objekt SO-03B Odberné elektrické zariadenie</t>
  </si>
  <si>
    <t xml:space="preserve"> 210193053</t>
  </si>
  <si>
    <t>Skriňa ER plastová, trojfázová, jednotarifná1 odberateľ</t>
  </si>
  <si>
    <t xml:space="preserve"> 210901066</t>
  </si>
  <si>
    <t>Kábel hliníkový silový, uložený v trubke AYKY 450/750 V 4x16</t>
  </si>
  <si>
    <t xml:space="preserve"> 210010048</t>
  </si>
  <si>
    <t>Rúrka tuhá elektroinštalačná z PVC typ 1550, uložená voľne alebo pod omietkou</t>
  </si>
  <si>
    <t xml:space="preserve"> 3410350002</t>
  </si>
  <si>
    <t>AYKY 4x16 Kábel pre pevné uloženie, hliníkový STN</t>
  </si>
  <si>
    <t xml:space="preserve"> 3450710100</t>
  </si>
  <si>
    <t>Rúra UPRM 50 pancierová</t>
  </si>
  <si>
    <t xml:space="preserve"> 3570192750</t>
  </si>
  <si>
    <t>El.skriňa F403 trojfázový, jednotarif, 1 odberateľ : 1 x hlavný trojpólový istič B16, 20, resp.25</t>
  </si>
  <si>
    <t xml:space="preserve"> 460200163</t>
  </si>
  <si>
    <t>Hĺbenie káblovej ryhy ručne 35 cm širokej a 80 cm hlbokej, v zemine triedy 3</t>
  </si>
  <si>
    <t xml:space="preserve"> 460200303</t>
  </si>
  <si>
    <t>Hĺbenie káblovej ryhy ručne 50 cm širokej a 120 cm hlbokej, v zemine triedy 3</t>
  </si>
  <si>
    <t>Zriadenie, rekonšt. káblového lôžka z piesku bez zakrytia, v ryhe šír. do 65 cm, hrúbky vrstvy 10 cm</t>
  </si>
  <si>
    <t xml:space="preserve"> 460420041</t>
  </si>
  <si>
    <t>Zriadenie káblového lôžka z piesku a cementu bez zakrytia, v ryhe šírky do 100 cm, hr. vrstvy 12 cm</t>
  </si>
  <si>
    <t>Rozvinutie a uloženie výstražnej fólie z PVC do ryhy, šírka 33 cm</t>
  </si>
  <si>
    <t xml:space="preserve"> 460560163</t>
  </si>
  <si>
    <t>Ručný zásyp nezap. káblovej ryhy bez zhutn. zeminy, 35 cm širokej, 80 cm hlbokej v zemine tr. 3</t>
  </si>
  <si>
    <t xml:space="preserve"> 460560303</t>
  </si>
  <si>
    <t>Ručný zásyp nezap. káblovej ryhy bez zhutn. zeminy, 50 cm širokej, 120 cm hlbokej v zemine tr. 3</t>
  </si>
  <si>
    <t xml:space="preserve"> 460620013</t>
  </si>
  <si>
    <t>Proviz. úprava terénu v zemine tr. 3, aby nerovnosti terénu neboli väčšie ako 2 cm od vodor.hladiny</t>
  </si>
  <si>
    <t xml:space="preserve"> 2830002000</t>
  </si>
  <si>
    <t>Fólia červená v m</t>
  </si>
  <si>
    <t xml:space="preserve"> 5833110100</t>
  </si>
  <si>
    <t>Piesok</t>
  </si>
  <si>
    <t xml:space="preserve"> 5893745500</t>
  </si>
  <si>
    <t xml:space="preserve">Betónová zmes </t>
  </si>
  <si>
    <t>Objekt SO-04 Vodovodná prípojka HDPE DN25</t>
  </si>
  <si>
    <t>M-23 MONTÁŽ PRIEMYSELNÉHO POTRUBIA</t>
  </si>
  <si>
    <t xml:space="preserve"> 151101101</t>
  </si>
  <si>
    <t>Paženie a rozopretie stien rýh pre podzemné vedenie,príložné do 2 m</t>
  </si>
  <si>
    <t xml:space="preserve"> 151101111</t>
  </si>
  <si>
    <t>Odstránenie paženia rýh pre podzemné vedenie,príložné hľbky do 2 m</t>
  </si>
  <si>
    <t>271/A 2</t>
  </si>
  <si>
    <t xml:space="preserve"> 871271001</t>
  </si>
  <si>
    <t>Montáž vodovodného potrubia z HDPE rúr D32</t>
  </si>
  <si>
    <t xml:space="preserve"> 2861129300</t>
  </si>
  <si>
    <t>Potrubie vodovodné HDPE D D32</t>
  </si>
  <si>
    <t xml:space="preserve"> 892241111</t>
  </si>
  <si>
    <t>Ostatné práce na rúrovom vedení, tlakové skúšky vodovodného potrubia DN do 80</t>
  </si>
  <si>
    <t xml:space="preserve"> 892372111</t>
  </si>
  <si>
    <t>Zabezpečenie koncov vodovodného potrubia pri tlakových skúškach DN do 300</t>
  </si>
  <si>
    <t xml:space="preserve"> 892233111</t>
  </si>
  <si>
    <t>Preplach a dezinfekcia vodovodného potrubia DN od 40 do 70</t>
  </si>
  <si>
    <t xml:space="preserve"> 998276101</t>
  </si>
  <si>
    <t>Presun hmôt pre rúrové vedenie hĺbené z rúr z plast. hmôt alebo sklolamin. v otvorenom výkope</t>
  </si>
  <si>
    <t xml:space="preserve"> 2861668820</t>
  </si>
  <si>
    <t>Koleno HDPE D32</t>
  </si>
  <si>
    <t>923/M23</t>
  </si>
  <si>
    <t xml:space="preserve"> 230203151</t>
  </si>
  <si>
    <t>Montáž kolena HDPE D32</t>
  </si>
  <si>
    <t>Rozvinutie a uloženie výstražnej fólie z PVC do ryhy,šírka 33 cm</t>
  </si>
  <si>
    <t xml:space="preserve"> 2830010600</t>
  </si>
  <si>
    <t>Výstražná fólia BIELA - VODOVOD, 1 kotúč=500m, Campri</t>
  </si>
  <si>
    <t>Objekt SO-05 Kanalizačná prípojka do izolovanej žumpy</t>
  </si>
  <si>
    <t xml:space="preserve"> 131201101</t>
  </si>
  <si>
    <t>Výkop nezapaženej jamy v hornine 3,do 100 m3</t>
  </si>
  <si>
    <t xml:space="preserve"> 131201109</t>
  </si>
  <si>
    <t>Príplatok za lepivosť horniny 3</t>
  </si>
  <si>
    <t xml:space="preserve"> 175101201</t>
  </si>
  <si>
    <t>Obsyp objektov sypaninou z vhodných hornín 1 až 4 bez prehodenia sypaniny</t>
  </si>
  <si>
    <t xml:space="preserve"> 5833749700</t>
  </si>
  <si>
    <t xml:space="preserve">Štrkopiesok </t>
  </si>
  <si>
    <t xml:space="preserve"> 132201201</t>
  </si>
  <si>
    <t>Výkop ryhy šírky 600-2000mm horn.3 do 100m3</t>
  </si>
  <si>
    <t xml:space="preserve"> 132201209</t>
  </si>
  <si>
    <t>Príplatok k cenám za lepivosť horniny 3</t>
  </si>
  <si>
    <t>Násyp zo štrkopiesku 0-32 (pre spevnenie podkladu)</t>
  </si>
  <si>
    <t xml:space="preserve"> 631362441</t>
  </si>
  <si>
    <t>Výstuž mazanín z betónov (z kameniva) a z ľahkých betónov, zo zváraných sietí KARI, priemer drôtu 8/8 mm, veľkosť oka 100x100 mm</t>
  </si>
  <si>
    <t xml:space="preserve"> 631313611</t>
  </si>
  <si>
    <t>Mazanina z betónu prostého tr.C 16/20 hr.nad 80 do 120 mm</t>
  </si>
  <si>
    <t xml:space="preserve"> 899999957</t>
  </si>
  <si>
    <t>Montáž 5 m3 plastovej žumpy</t>
  </si>
  <si>
    <t>Stojatá samonosná plastová žumpa 5 m3 s komínom a poklopom</t>
  </si>
  <si>
    <t>271/A 3</t>
  </si>
  <si>
    <t xml:space="preserve"> 871313121</t>
  </si>
  <si>
    <t>Montáž potrubia z kanalizačných rúr z tvrdého PVC tesn. gumovým krúžkom v skl. do 20% do DN 150</t>
  </si>
  <si>
    <t xml:space="preserve"> 892311000</t>
  </si>
  <si>
    <t>Skúška tesnosti kanalizácie do DN 150</t>
  </si>
  <si>
    <t xml:space="preserve"> 877313123</t>
  </si>
  <si>
    <t>Montáž tvarovky na potrubí z rúr z tvrdého PVC tesn. gumovým krúžkom,jednoosá do DN 150</t>
  </si>
  <si>
    <t xml:space="preserve"> 877353121</t>
  </si>
  <si>
    <t>Montáž tvarovky na potrubí z rúr z tvrdého PVC tesnených gumovým krúžkom,odbočná  do DN 200</t>
  </si>
  <si>
    <t xml:space="preserve"> 2863103000</t>
  </si>
  <si>
    <t>PVC-U koleno pätkové pre kanalizačné rúry hladké 110/30</t>
  </si>
  <si>
    <t xml:space="preserve"> 2861101900</t>
  </si>
  <si>
    <t>Kanalizačné rúry PVC-U hladké s hrdlom 160x 3.6x3000</t>
  </si>
  <si>
    <t xml:space="preserve"> 2861100200</t>
  </si>
  <si>
    <t>Kanalizačné rúry PVC-U hladké s hrdlom 110x 3.0x1000mm</t>
  </si>
  <si>
    <t xml:space="preserve"> 2863103200</t>
  </si>
  <si>
    <t>PVC-U koleno pätkové pre kanalizačné rúry hladké 150/45</t>
  </si>
  <si>
    <t xml:space="preserve"> 2862102700</t>
  </si>
  <si>
    <t>PVC-U odbočka kanalizačná pre rúry hladké PJ 150/100</t>
  </si>
  <si>
    <t xml:space="preserve"> 2830010610</t>
  </si>
  <si>
    <t>Výstražná fólia HNEDÁ - KANALIZÁCIA, 1 kotúč=500m, Campri</t>
  </si>
  <si>
    <t>Objekt SO-06 Nádrž na požiarnu a úžitkovú vodu</t>
  </si>
  <si>
    <t xml:space="preserve"> 631319155</t>
  </si>
  <si>
    <t>Príplatok za prehlad. povrchu betónovej mazaniny min. tr.C 8/10 oceľ. hlad. hr. 120-240 mm</t>
  </si>
  <si>
    <t xml:space="preserve"> 631319175</t>
  </si>
  <si>
    <t>Prípl. za strhnutie povrchu mazaniny latou pre hr. obidvoch vrstiev mazaniny nad 120 do 240 mm</t>
  </si>
  <si>
    <t xml:space="preserve"> 800056800</t>
  </si>
  <si>
    <t>Montáž nádrže plastovej 14,5 m vrátane potrubia DN100 4 m, univerálnej spojky na hladké konce rúr, bajonetovej savicovej spojky a bajonetovej záslepky</t>
  </si>
  <si>
    <t>Nádrž na požiarnu a úžitkovú vodu 14,5 m3, plastová, samonosná, priemer 2,48/2,6 m, dl. 3,0m, výška 3 m, poklop</t>
  </si>
  <si>
    <t xml:space="preserve"> SCH</t>
  </si>
  <si>
    <t>Potrubie z PVC rúr tlakových DN1000 mm</t>
  </si>
  <si>
    <t xml:space="preserve"> UCHSTL</t>
  </si>
  <si>
    <t>Univerzálna spojka na hladké konce rúr AQUAGAS AVK SUPA 601 PN16 pre vodu a odpadovú vodu do max. 70C, pre liatinu, tv. liatinu, oceľ, PVC DN100</t>
  </si>
  <si>
    <t xml:space="preserve"> 184000002</t>
  </si>
  <si>
    <t>Bajonetová savicová spojka STORZ (hliník) A110 (DN100)</t>
  </si>
  <si>
    <t xml:space="preserve"> 1,25</t>
  </si>
  <si>
    <t>Bajonetová záslepka (viečko s retiazkou, hliník) A110 (DN100)</t>
  </si>
  <si>
    <t>321/A 1</t>
  </si>
  <si>
    <t xml:space="preserve"> 998331011</t>
  </si>
  <si>
    <t>Presun hmôt pre nádrže (8331)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</si>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</sst>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9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166" fontId="13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24" sqref="A24:AC40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79" t="s">
        <v>12</v>
      </c>
      <c r="B7" s="180">
        <f>'SO 12166'!I234-Rekapitulácia!D7</f>
        <v>0</v>
      </c>
      <c r="C7" s="180">
        <f>'Kryci_list 12166'!J26</f>
        <v>0</v>
      </c>
      <c r="D7" s="180">
        <v>0</v>
      </c>
      <c r="E7" s="180">
        <f>'Kryci_list 12166'!J17</f>
        <v>0</v>
      </c>
      <c r="F7" s="180">
        <v>0</v>
      </c>
      <c r="G7" s="180">
        <f t="shared" ref="G7:G16" si="0">B7+C7+D7+E7+F7</f>
        <v>0</v>
      </c>
      <c r="K7">
        <f>'SO 12166'!K234</f>
        <v>0</v>
      </c>
      <c r="Q7">
        <v>30.126000000000001</v>
      </c>
    </row>
    <row r="8" spans="1:17" x14ac:dyDescent="0.25">
      <c r="A8" s="179" t="s">
        <v>13</v>
      </c>
      <c r="B8" s="180">
        <f>'SO 12178'!I129-Rekapitulácia!D8</f>
        <v>0</v>
      </c>
      <c r="C8" s="180">
        <f>'Kryci_list 12178'!J26</f>
        <v>0</v>
      </c>
      <c r="D8" s="180">
        <v>0</v>
      </c>
      <c r="E8" s="180">
        <f>'Kryci_list 12178'!J17</f>
        <v>0</v>
      </c>
      <c r="F8" s="180">
        <v>0</v>
      </c>
      <c r="G8" s="180">
        <f t="shared" si="0"/>
        <v>0</v>
      </c>
      <c r="K8">
        <f>'SO 12178'!K129</f>
        <v>0</v>
      </c>
      <c r="Q8">
        <v>30.126000000000001</v>
      </c>
    </row>
    <row r="9" spans="1:17" x14ac:dyDescent="0.25">
      <c r="A9" s="179" t="s">
        <v>14</v>
      </c>
      <c r="B9" s="180">
        <f>'SO 12179'!I109-Rekapitulácia!D9</f>
        <v>0</v>
      </c>
      <c r="C9" s="180">
        <f>'Kryci_list 12179'!J26</f>
        <v>0</v>
      </c>
      <c r="D9" s="180">
        <v>0</v>
      </c>
      <c r="E9" s="180">
        <f>'Kryci_list 12179'!J17</f>
        <v>0</v>
      </c>
      <c r="F9" s="180">
        <v>0</v>
      </c>
      <c r="G9" s="180">
        <f t="shared" si="0"/>
        <v>0</v>
      </c>
      <c r="K9">
        <f>'SO 12179'!K109</f>
        <v>0</v>
      </c>
      <c r="Q9">
        <v>30.126000000000001</v>
      </c>
    </row>
    <row r="10" spans="1:17" x14ac:dyDescent="0.25">
      <c r="A10" s="179" t="s">
        <v>15</v>
      </c>
      <c r="B10" s="180">
        <f>'SO 12186'!I20-Rekapitulácia!D10</f>
        <v>0</v>
      </c>
      <c r="C10" s="180">
        <f>'Kryci_list 12186'!J26</f>
        <v>0</v>
      </c>
      <c r="D10" s="180">
        <v>0</v>
      </c>
      <c r="E10" s="180">
        <f>'Kryci_list 12186'!J17</f>
        <v>0</v>
      </c>
      <c r="F10" s="180">
        <v>0</v>
      </c>
      <c r="G10" s="180">
        <f t="shared" si="0"/>
        <v>0</v>
      </c>
      <c r="K10">
        <f>'SO 12186'!K20</f>
        <v>0</v>
      </c>
      <c r="Q10">
        <v>30.126000000000001</v>
      </c>
    </row>
    <row r="11" spans="1:17" x14ac:dyDescent="0.25">
      <c r="A11" s="179" t="s">
        <v>16</v>
      </c>
      <c r="B11" s="180">
        <f>'SO 12187'!I41-Rekapitulácia!D11</f>
        <v>0</v>
      </c>
      <c r="C11" s="180">
        <f>'Kryci_list 12187'!J26</f>
        <v>0</v>
      </c>
      <c r="D11" s="180">
        <v>0</v>
      </c>
      <c r="E11" s="180">
        <f>'Kryci_list 12187'!J17</f>
        <v>0</v>
      </c>
      <c r="F11" s="180">
        <v>0</v>
      </c>
      <c r="G11" s="180">
        <f t="shared" si="0"/>
        <v>0</v>
      </c>
      <c r="K11">
        <f>'SO 12187'!K41</f>
        <v>0</v>
      </c>
      <c r="Q11">
        <v>30.126000000000001</v>
      </c>
    </row>
    <row r="12" spans="1:17" x14ac:dyDescent="0.25">
      <c r="A12" s="179" t="s">
        <v>17</v>
      </c>
      <c r="B12" s="180">
        <f>'SO 12188'!I28-Rekapitulácia!D12</f>
        <v>0</v>
      </c>
      <c r="C12" s="180">
        <f>'Kryci_list 12188'!J26</f>
        <v>0</v>
      </c>
      <c r="D12" s="180">
        <v>0</v>
      </c>
      <c r="E12" s="180">
        <f>'Kryci_list 12188'!J17</f>
        <v>0</v>
      </c>
      <c r="F12" s="180">
        <v>0</v>
      </c>
      <c r="G12" s="180">
        <f t="shared" si="0"/>
        <v>0</v>
      </c>
      <c r="K12">
        <f>'SO 12188'!K28</f>
        <v>0</v>
      </c>
      <c r="Q12">
        <v>30.126000000000001</v>
      </c>
    </row>
    <row r="13" spans="1:17" x14ac:dyDescent="0.25">
      <c r="A13" s="179" t="s">
        <v>18</v>
      </c>
      <c r="B13" s="180">
        <f>'SO 12189'!I40-Rekapitulácia!D13</f>
        <v>0</v>
      </c>
      <c r="C13" s="180">
        <f>'Kryci_list 12189'!J26</f>
        <v>0</v>
      </c>
      <c r="D13" s="180">
        <v>0</v>
      </c>
      <c r="E13" s="180">
        <f>'Kryci_list 12189'!J17</f>
        <v>0</v>
      </c>
      <c r="F13" s="180">
        <v>0</v>
      </c>
      <c r="G13" s="180">
        <f t="shared" si="0"/>
        <v>0</v>
      </c>
      <c r="K13">
        <f>'SO 12189'!K40</f>
        <v>0</v>
      </c>
      <c r="Q13">
        <v>30.126000000000001</v>
      </c>
    </row>
    <row r="14" spans="1:17" x14ac:dyDescent="0.25">
      <c r="A14" s="179" t="s">
        <v>19</v>
      </c>
      <c r="B14" s="180">
        <f>'SO 12190'!I51-Rekapitulácia!D14</f>
        <v>0</v>
      </c>
      <c r="C14" s="180">
        <f>'Kryci_list 12190'!J26</f>
        <v>0</v>
      </c>
      <c r="D14" s="180">
        <v>0</v>
      </c>
      <c r="E14" s="180">
        <f>'Kryci_list 12190'!J17</f>
        <v>0</v>
      </c>
      <c r="F14" s="180">
        <v>0</v>
      </c>
      <c r="G14" s="180">
        <f t="shared" si="0"/>
        <v>0</v>
      </c>
      <c r="K14">
        <f>'SO 12190'!K51</f>
        <v>0</v>
      </c>
      <c r="Q14">
        <v>30.126000000000001</v>
      </c>
    </row>
    <row r="15" spans="1:17" x14ac:dyDescent="0.25">
      <c r="A15" s="179" t="s">
        <v>20</v>
      </c>
      <c r="B15" s="180">
        <f>'SO 12191'!I64-Rekapitulácia!D15</f>
        <v>0</v>
      </c>
      <c r="C15" s="180">
        <f>'Kryci_list 12191'!J26</f>
        <v>0</v>
      </c>
      <c r="D15" s="180">
        <v>0</v>
      </c>
      <c r="E15" s="180">
        <f>'Kryci_list 12191'!J17</f>
        <v>0</v>
      </c>
      <c r="F15" s="180">
        <v>0</v>
      </c>
      <c r="G15" s="180">
        <f t="shared" si="0"/>
        <v>0</v>
      </c>
      <c r="K15">
        <f>'SO 12191'!K64</f>
        <v>0</v>
      </c>
      <c r="Q15">
        <v>30.126000000000001</v>
      </c>
    </row>
    <row r="16" spans="1:17" x14ac:dyDescent="0.25">
      <c r="A16" s="70" t="s">
        <v>21</v>
      </c>
      <c r="B16" s="77">
        <f>'SO 12192'!I43-Rekapitulácia!D16</f>
        <v>0</v>
      </c>
      <c r="C16" s="77">
        <f>'Kryci_list 12192'!J26</f>
        <v>0</v>
      </c>
      <c r="D16" s="77">
        <v>0</v>
      </c>
      <c r="E16" s="77">
        <f>'Kryci_list 12192'!J17</f>
        <v>0</v>
      </c>
      <c r="F16" s="77">
        <v>0</v>
      </c>
      <c r="G16" s="77">
        <f t="shared" si="0"/>
        <v>0</v>
      </c>
      <c r="K16">
        <f>'SO 12192'!K43</f>
        <v>0</v>
      </c>
      <c r="Q16">
        <v>30.126000000000001</v>
      </c>
    </row>
    <row r="17" spans="1:26" x14ac:dyDescent="0.25">
      <c r="A17" s="186" t="s">
        <v>950</v>
      </c>
      <c r="B17" s="187">
        <f>SUM(B7:B16)</f>
        <v>0</v>
      </c>
      <c r="C17" s="187">
        <f>SUM(C7:C16)</f>
        <v>0</v>
      </c>
      <c r="D17" s="187">
        <f>SUM(D7:D16)</f>
        <v>0</v>
      </c>
      <c r="E17" s="187">
        <f>SUM(E7:E16)</f>
        <v>0</v>
      </c>
      <c r="F17" s="187">
        <f>SUM(F7:F16)</f>
        <v>0</v>
      </c>
      <c r="G17" s="187">
        <f>SUM(G7:G16)-SUM(Z7:Z16)</f>
        <v>0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84" t="s">
        <v>951</v>
      </c>
      <c r="B18" s="185">
        <f>G17-SUM(Rekapitulácia!K7:'Rekapitulácia'!K16)*1</f>
        <v>0</v>
      </c>
      <c r="C18" s="185"/>
      <c r="D18" s="185"/>
      <c r="E18" s="185"/>
      <c r="F18" s="185"/>
      <c r="G18" s="185">
        <f>ROUND(((ROUND(B18,2)*20)/100),2)*1</f>
        <v>0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5" t="s">
        <v>952</v>
      </c>
      <c r="B19" s="182">
        <f>(G17-B18)</f>
        <v>0</v>
      </c>
      <c r="C19" s="182"/>
      <c r="D19" s="182"/>
      <c r="E19" s="182"/>
      <c r="F19" s="182"/>
      <c r="G19" s="182">
        <f>ROUND(((ROUND(B19,2)*0)/100),2)</f>
        <v>0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5" t="s">
        <v>953</v>
      </c>
      <c r="B20" s="182"/>
      <c r="C20" s="182"/>
      <c r="D20" s="182"/>
      <c r="E20" s="182"/>
      <c r="F20" s="182"/>
      <c r="G20" s="182">
        <f>SUM(G17:G19)</f>
        <v>0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0"/>
      <c r="B21" s="183"/>
      <c r="C21" s="183"/>
      <c r="D21" s="183"/>
      <c r="E21" s="183"/>
      <c r="F21" s="183"/>
      <c r="G21" s="183"/>
    </row>
    <row r="22" spans="1:26" x14ac:dyDescent="0.25">
      <c r="A22" s="10"/>
      <c r="B22" s="183"/>
      <c r="C22" s="183"/>
      <c r="D22" s="183"/>
      <c r="E22" s="183"/>
      <c r="F22" s="183"/>
      <c r="G22" s="183"/>
    </row>
    <row r="23" spans="1:26" x14ac:dyDescent="0.25">
      <c r="A23" s="10"/>
      <c r="B23" s="183"/>
      <c r="C23" s="183"/>
      <c r="D23" s="183"/>
      <c r="E23" s="183"/>
      <c r="F23" s="183"/>
      <c r="G23" s="183"/>
    </row>
    <row r="24" spans="1:26" x14ac:dyDescent="0.25">
      <c r="A24" s="10"/>
      <c r="B24" s="183"/>
      <c r="C24" s="183"/>
      <c r="D24" s="183"/>
      <c r="E24" s="183"/>
      <c r="F24" s="183"/>
      <c r="G24" s="183"/>
    </row>
    <row r="25" spans="1:26" x14ac:dyDescent="0.25">
      <c r="A25" s="10"/>
      <c r="B25" s="183"/>
      <c r="C25" s="183"/>
      <c r="D25" s="183"/>
      <c r="E25" s="183"/>
      <c r="F25" s="183"/>
      <c r="G25" s="183"/>
    </row>
    <row r="26" spans="1:26" x14ac:dyDescent="0.25">
      <c r="A26" s="1"/>
      <c r="B26" s="149"/>
      <c r="C26" s="149"/>
      <c r="D26" s="149"/>
      <c r="E26" s="149"/>
      <c r="F26" s="149"/>
      <c r="G26" s="149"/>
    </row>
    <row r="27" spans="1:26" x14ac:dyDescent="0.25">
      <c r="A27" s="1"/>
      <c r="B27" s="149"/>
      <c r="C27" s="149"/>
      <c r="D27" s="149"/>
      <c r="E27" s="149"/>
      <c r="F27" s="149"/>
      <c r="G27" s="149"/>
    </row>
    <row r="28" spans="1:26" x14ac:dyDescent="0.25">
      <c r="A28" s="1"/>
      <c r="B28" s="149"/>
      <c r="C28" s="149"/>
      <c r="D28" s="149"/>
      <c r="E28" s="149"/>
      <c r="F28" s="149"/>
      <c r="G28" s="149"/>
    </row>
    <row r="29" spans="1:26" x14ac:dyDescent="0.25">
      <c r="A29" s="1"/>
      <c r="B29" s="149"/>
      <c r="C29" s="149"/>
      <c r="D29" s="149"/>
      <c r="E29" s="149"/>
      <c r="F29" s="149"/>
      <c r="G29" s="149"/>
    </row>
    <row r="30" spans="1:26" x14ac:dyDescent="0.25">
      <c r="A30" s="1"/>
      <c r="B30" s="149"/>
      <c r="C30" s="149"/>
      <c r="D30" s="149"/>
      <c r="E30" s="149"/>
      <c r="F30" s="149"/>
      <c r="G30" s="149"/>
    </row>
    <row r="31" spans="1:26" x14ac:dyDescent="0.25">
      <c r="A31" s="1"/>
      <c r="B31" s="149"/>
      <c r="C31" s="149"/>
      <c r="D31" s="149"/>
      <c r="E31" s="149"/>
      <c r="F31" s="149"/>
      <c r="G31" s="149"/>
    </row>
    <row r="32" spans="1:26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B34" s="181"/>
      <c r="C34" s="181"/>
      <c r="D34" s="181"/>
      <c r="E34" s="181"/>
      <c r="F34" s="181"/>
      <c r="G34" s="181"/>
    </row>
    <row r="35" spans="1:7" x14ac:dyDescent="0.25">
      <c r="B35" s="181"/>
      <c r="C35" s="181"/>
      <c r="D35" s="181"/>
      <c r="E35" s="181"/>
      <c r="F35" s="181"/>
      <c r="G35" s="181"/>
    </row>
    <row r="36" spans="1:7" x14ac:dyDescent="0.25">
      <c r="B36" s="181"/>
      <c r="C36" s="181"/>
      <c r="D36" s="181"/>
      <c r="E36" s="181"/>
      <c r="F36" s="181"/>
      <c r="G36" s="181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  <row r="95" spans="2:7" x14ac:dyDescent="0.25">
      <c r="B95" s="181"/>
      <c r="C95" s="181"/>
      <c r="D95" s="181"/>
      <c r="E95" s="181"/>
      <c r="F95" s="181"/>
      <c r="G95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632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12179'!L17</f>
        <v>0</v>
      </c>
      <c r="C11" s="157">
        <f>'SO 12179'!M17</f>
        <v>0</v>
      </c>
      <c r="D11" s="157">
        <f>'SO 12179'!I17</f>
        <v>0</v>
      </c>
      <c r="E11" s="158">
        <f>'SO 12179'!P17</f>
        <v>0</v>
      </c>
      <c r="F11" s="158">
        <f>'SO 12179'!S17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76</v>
      </c>
      <c r="B12" s="157">
        <f>'SO 12179'!L21</f>
        <v>0</v>
      </c>
      <c r="C12" s="157">
        <f>'SO 12179'!M21</f>
        <v>0</v>
      </c>
      <c r="D12" s="157">
        <f>'SO 12179'!I21</f>
        <v>0</v>
      </c>
      <c r="E12" s="158">
        <f>'SO 12179'!P21</f>
        <v>1.59</v>
      </c>
      <c r="F12" s="158">
        <f>'SO 12179'!S21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633</v>
      </c>
      <c r="B13" s="157">
        <f>'SO 12179'!L26</f>
        <v>0</v>
      </c>
      <c r="C13" s="157">
        <f>'SO 12179'!M26</f>
        <v>0</v>
      </c>
      <c r="D13" s="157">
        <f>'SO 12179'!I26</f>
        <v>0</v>
      </c>
      <c r="E13" s="158">
        <f>'SO 12179'!P26</f>
        <v>0</v>
      </c>
      <c r="F13" s="158">
        <f>'SO 12179'!S26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79</v>
      </c>
      <c r="B14" s="157">
        <f>'SO 12179'!L30</f>
        <v>0</v>
      </c>
      <c r="C14" s="157">
        <f>'SO 12179'!M30</f>
        <v>0</v>
      </c>
      <c r="D14" s="157">
        <f>'SO 12179'!I30</f>
        <v>0</v>
      </c>
      <c r="E14" s="158">
        <f>'SO 12179'!P30</f>
        <v>0</v>
      </c>
      <c r="F14" s="158">
        <f>'SO 12179'!S30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72</v>
      </c>
      <c r="B15" s="159">
        <f>'SO 12179'!L32</f>
        <v>0</v>
      </c>
      <c r="C15" s="159">
        <f>'SO 12179'!M32</f>
        <v>0</v>
      </c>
      <c r="D15" s="159">
        <f>'SO 12179'!I32</f>
        <v>0</v>
      </c>
      <c r="E15" s="160">
        <f>'SO 12179'!P32</f>
        <v>1.59</v>
      </c>
      <c r="F15" s="160">
        <f>'SO 12179'!S32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80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82</v>
      </c>
      <c r="B18" s="157">
        <f>'SO 12179'!L40</f>
        <v>0</v>
      </c>
      <c r="C18" s="157">
        <f>'SO 12179'!M40</f>
        <v>0</v>
      </c>
      <c r="D18" s="157">
        <f>'SO 12179'!I40</f>
        <v>0</v>
      </c>
      <c r="E18" s="158">
        <f>'SO 12179'!P40</f>
        <v>0</v>
      </c>
      <c r="F18" s="158">
        <f>'SO 12179'!S40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634</v>
      </c>
      <c r="B19" s="157">
        <f>'SO 12179'!L57</f>
        <v>0</v>
      </c>
      <c r="C19" s="157">
        <f>'SO 12179'!M57</f>
        <v>0</v>
      </c>
      <c r="D19" s="157">
        <f>'SO 12179'!I57</f>
        <v>0</v>
      </c>
      <c r="E19" s="158">
        <f>'SO 12179'!P57</f>
        <v>0.67</v>
      </c>
      <c r="F19" s="158">
        <f>'SO 12179'!S57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635</v>
      </c>
      <c r="B20" s="157">
        <f>'SO 12179'!L75</f>
        <v>0</v>
      </c>
      <c r="C20" s="157">
        <f>'SO 12179'!M75</f>
        <v>0</v>
      </c>
      <c r="D20" s="157">
        <f>'SO 12179'!I75</f>
        <v>0</v>
      </c>
      <c r="E20" s="158">
        <f>'SO 12179'!P75</f>
        <v>0.08</v>
      </c>
      <c r="F20" s="158">
        <f>'SO 12179'!S75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636</v>
      </c>
      <c r="B21" s="157">
        <f>'SO 12179'!L82</f>
        <v>0</v>
      </c>
      <c r="C21" s="157">
        <f>'SO 12179'!M82</f>
        <v>0</v>
      </c>
      <c r="D21" s="157">
        <f>'SO 12179'!I82</f>
        <v>0</v>
      </c>
      <c r="E21" s="158">
        <f>'SO 12179'!P82</f>
        <v>7.0000000000000007E-2</v>
      </c>
      <c r="F21" s="158">
        <f>'SO 12179'!S82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83</v>
      </c>
      <c r="B22" s="157">
        <f>'SO 12179'!L100</f>
        <v>0</v>
      </c>
      <c r="C22" s="157">
        <f>'SO 12179'!M100</f>
        <v>0</v>
      </c>
      <c r="D22" s="157">
        <f>'SO 12179'!I100</f>
        <v>0</v>
      </c>
      <c r="E22" s="158">
        <f>'SO 12179'!P100</f>
        <v>0.11</v>
      </c>
      <c r="F22" s="158">
        <f>'SO 12179'!S100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91</v>
      </c>
      <c r="B23" s="157">
        <f>'SO 12179'!L106</f>
        <v>0</v>
      </c>
      <c r="C23" s="157">
        <f>'SO 12179'!M106</f>
        <v>0</v>
      </c>
      <c r="D23" s="157">
        <f>'SO 12179'!I106</f>
        <v>0</v>
      </c>
      <c r="E23" s="158">
        <f>'SO 12179'!P106</f>
        <v>0</v>
      </c>
      <c r="F23" s="158">
        <f>'SO 12179'!S106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2" t="s">
        <v>80</v>
      </c>
      <c r="B24" s="159">
        <f>'SO 12179'!L108</f>
        <v>0</v>
      </c>
      <c r="C24" s="159">
        <f>'SO 12179'!M108</f>
        <v>0</v>
      </c>
      <c r="D24" s="159">
        <f>'SO 12179'!I108</f>
        <v>0</v>
      </c>
      <c r="E24" s="160">
        <f>'SO 12179'!P108</f>
        <v>0.93</v>
      </c>
      <c r="F24" s="160">
        <f>'SO 12179'!S108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2" t="s">
        <v>97</v>
      </c>
      <c r="B26" s="159">
        <f>'SO 12179'!L109</f>
        <v>0</v>
      </c>
      <c r="C26" s="159">
        <f>'SO 12179'!M109</f>
        <v>0</v>
      </c>
      <c r="D26" s="159">
        <f>'SO 12179'!I109</f>
        <v>0</v>
      </c>
      <c r="E26" s="160">
        <f>'SO 12179'!P109</f>
        <v>2.52</v>
      </c>
      <c r="F26" s="160">
        <f>'SO 12179'!S109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pane ySplit="8" topLeftCell="A9" activePane="bottomLeft" state="frozen"/>
      <selection pane="bottomLeft" activeCell="G105" sqref="G11:G10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632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116</v>
      </c>
      <c r="D11" s="168" t="s">
        <v>117</v>
      </c>
      <c r="E11" s="168" t="s">
        <v>111</v>
      </c>
      <c r="F11" s="169">
        <v>4.2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19.57</v>
      </c>
      <c r="K11" s="1">
        <f t="shared" ref="K11:K16" si="2">ROUND(F11*(O11),2)</f>
        <v>0</v>
      </c>
      <c r="L11" s="1">
        <f>ROUND(F11*(G11),2)</f>
        <v>0</v>
      </c>
      <c r="M11" s="1"/>
      <c r="N11" s="1">
        <v>4.66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118</v>
      </c>
      <c r="D12" s="168" t="s">
        <v>119</v>
      </c>
      <c r="E12" s="168" t="s">
        <v>111</v>
      </c>
      <c r="F12" s="169">
        <v>8.4</v>
      </c>
      <c r="G12" s="170"/>
      <c r="H12" s="170"/>
      <c r="I12" s="170">
        <f t="shared" si="0"/>
        <v>0</v>
      </c>
      <c r="J12" s="168">
        <f t="shared" si="1"/>
        <v>138.52000000000001</v>
      </c>
      <c r="K12" s="1">
        <f t="shared" si="2"/>
        <v>0</v>
      </c>
      <c r="L12" s="1">
        <f>ROUND(F12*(G12),2)</f>
        <v>0</v>
      </c>
      <c r="M12" s="1"/>
      <c r="N12" s="1">
        <v>16.489999999999998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637</v>
      </c>
      <c r="D13" s="168" t="s">
        <v>638</v>
      </c>
      <c r="E13" s="168" t="s">
        <v>111</v>
      </c>
      <c r="F13" s="169">
        <v>5.0400000000000009</v>
      </c>
      <c r="G13" s="170"/>
      <c r="H13" s="170"/>
      <c r="I13" s="170">
        <f t="shared" si="0"/>
        <v>0</v>
      </c>
      <c r="J13" s="168">
        <f t="shared" si="1"/>
        <v>11.94</v>
      </c>
      <c r="K13" s="1">
        <f t="shared" si="2"/>
        <v>0</v>
      </c>
      <c r="L13" s="1">
        <f>ROUND(F13*(G13),2)</f>
        <v>0</v>
      </c>
      <c r="M13" s="1"/>
      <c r="N13" s="1">
        <v>2.37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108</v>
      </c>
      <c r="C14" s="172" t="s">
        <v>639</v>
      </c>
      <c r="D14" s="168" t="s">
        <v>640</v>
      </c>
      <c r="E14" s="168" t="s">
        <v>328</v>
      </c>
      <c r="F14" s="169">
        <v>2.96</v>
      </c>
      <c r="G14" s="170"/>
      <c r="H14" s="170"/>
      <c r="I14" s="170">
        <f t="shared" si="0"/>
        <v>0</v>
      </c>
      <c r="J14" s="168">
        <f t="shared" si="1"/>
        <v>3.85</v>
      </c>
      <c r="K14" s="1">
        <f t="shared" si="2"/>
        <v>0</v>
      </c>
      <c r="L14" s="1">
        <f>ROUND(F14*(G14),2)</f>
        <v>0</v>
      </c>
      <c r="M14" s="1"/>
      <c r="N14" s="1">
        <v>1.3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641</v>
      </c>
      <c r="D15" s="168" t="s">
        <v>642</v>
      </c>
      <c r="E15" s="168" t="s">
        <v>111</v>
      </c>
      <c r="F15" s="169">
        <v>2.52</v>
      </c>
      <c r="G15" s="170"/>
      <c r="H15" s="170"/>
      <c r="I15" s="170">
        <f t="shared" si="0"/>
        <v>0</v>
      </c>
      <c r="J15" s="168">
        <f t="shared" si="1"/>
        <v>24.27</v>
      </c>
      <c r="K15" s="1">
        <f t="shared" si="2"/>
        <v>0</v>
      </c>
      <c r="L15" s="1">
        <f>ROUND(F15*(G15),2)</f>
        <v>0</v>
      </c>
      <c r="M15" s="1"/>
      <c r="N15" s="1">
        <v>9.6300000000000008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322</v>
      </c>
      <c r="C16" s="172" t="s">
        <v>643</v>
      </c>
      <c r="D16" s="168" t="s">
        <v>644</v>
      </c>
      <c r="E16" s="168" t="s">
        <v>328</v>
      </c>
      <c r="F16" s="169">
        <v>2.52</v>
      </c>
      <c r="G16" s="170"/>
      <c r="H16" s="170"/>
      <c r="I16" s="170">
        <f t="shared" si="0"/>
        <v>0</v>
      </c>
      <c r="J16" s="168">
        <f t="shared" si="1"/>
        <v>38.729999999999997</v>
      </c>
      <c r="K16" s="1">
        <f t="shared" si="2"/>
        <v>0</v>
      </c>
      <c r="L16" s="1"/>
      <c r="M16" s="1">
        <f>ROUND(F16*(H16),2)</f>
        <v>0</v>
      </c>
      <c r="N16" s="1">
        <v>15.37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73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76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645</v>
      </c>
      <c r="C20" s="172" t="s">
        <v>646</v>
      </c>
      <c r="D20" s="168" t="s">
        <v>647</v>
      </c>
      <c r="E20" s="168" t="s">
        <v>111</v>
      </c>
      <c r="F20" s="169">
        <v>0.84</v>
      </c>
      <c r="G20" s="170"/>
      <c r="H20" s="170"/>
      <c r="I20" s="170">
        <f>ROUND(F20*(G20+H20),2)</f>
        <v>0</v>
      </c>
      <c r="J20" s="168">
        <f>ROUND(F20*(N20),2)</f>
        <v>16.3</v>
      </c>
      <c r="K20" s="1">
        <f>ROUND(F20*(O20),2)</f>
        <v>0</v>
      </c>
      <c r="L20" s="1">
        <f>ROUND(F20*(G20),2)</f>
        <v>0</v>
      </c>
      <c r="M20" s="1"/>
      <c r="N20" s="1">
        <v>19.399999999999999</v>
      </c>
      <c r="O20" s="1"/>
      <c r="P20" s="167">
        <f>ROUND(F20*(R20),3)</f>
        <v>1.5880000000000001</v>
      </c>
      <c r="Q20" s="173"/>
      <c r="R20" s="173">
        <v>1.8907700000000001</v>
      </c>
      <c r="S20" s="167"/>
      <c r="Z20">
        <v>0</v>
      </c>
    </row>
    <row r="21" spans="1:26" x14ac:dyDescent="0.25">
      <c r="A21" s="156"/>
      <c r="B21" s="156"/>
      <c r="C21" s="156"/>
      <c r="D21" s="156" t="s">
        <v>76</v>
      </c>
      <c r="E21" s="156"/>
      <c r="F21" s="167"/>
      <c r="G21" s="159"/>
      <c r="H21" s="159">
        <f>ROUND((SUM(M19:M20))/1,2)</f>
        <v>0</v>
      </c>
      <c r="I21" s="159">
        <f>ROUND((SUM(I19:I20))/1,2)</f>
        <v>0</v>
      </c>
      <c r="J21" s="156"/>
      <c r="K21" s="156"/>
      <c r="L21" s="156">
        <f>ROUND((SUM(L19:L20))/1,2)</f>
        <v>0</v>
      </c>
      <c r="M21" s="156">
        <f>ROUND((SUM(M19:M20))/1,2)</f>
        <v>0</v>
      </c>
      <c r="N21" s="156"/>
      <c r="O21" s="156"/>
      <c r="P21" s="174">
        <f>ROUND((SUM(P19:P20))/1,2)</f>
        <v>1.59</v>
      </c>
      <c r="Q21" s="153"/>
      <c r="R21" s="153"/>
      <c r="S21" s="174">
        <f>ROUND((SUM(S19:S20))/1,2)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633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645</v>
      </c>
      <c r="C24" s="172" t="s">
        <v>648</v>
      </c>
      <c r="D24" s="168" t="s">
        <v>649</v>
      </c>
      <c r="E24" s="168" t="s">
        <v>209</v>
      </c>
      <c r="F24" s="169">
        <v>2.2000000000000002</v>
      </c>
      <c r="G24" s="170"/>
      <c r="H24" s="170"/>
      <c r="I24" s="170">
        <f>ROUND(F24*(G24+H24),2)</f>
        <v>0</v>
      </c>
      <c r="J24" s="168">
        <f>ROUND(F24*(N24),2)</f>
        <v>38.28</v>
      </c>
      <c r="K24" s="1">
        <f>ROUND(F24*(O24),2)</f>
        <v>0</v>
      </c>
      <c r="L24" s="1">
        <f>ROUND(F24*(G24),2)</f>
        <v>0</v>
      </c>
      <c r="M24" s="1"/>
      <c r="N24" s="1">
        <v>17.399999999999999</v>
      </c>
      <c r="O24" s="1"/>
      <c r="P24" s="167">
        <f>ROUND(F24*(R24),3)</f>
        <v>1E-3</v>
      </c>
      <c r="Q24" s="173"/>
      <c r="R24" s="173">
        <v>3.3E-4</v>
      </c>
      <c r="S24" s="167"/>
      <c r="Z24">
        <v>0</v>
      </c>
    </row>
    <row r="25" spans="1:26" ht="24.95" customHeight="1" x14ac:dyDescent="0.25">
      <c r="A25" s="171"/>
      <c r="B25" s="168" t="s">
        <v>645</v>
      </c>
      <c r="C25" s="172" t="s">
        <v>650</v>
      </c>
      <c r="D25" s="168" t="s">
        <v>651</v>
      </c>
      <c r="E25" s="168" t="s">
        <v>209</v>
      </c>
      <c r="F25" s="169">
        <v>1.6</v>
      </c>
      <c r="G25" s="170"/>
      <c r="H25" s="170"/>
      <c r="I25" s="170">
        <f>ROUND(F25*(G25+H25),2)</f>
        <v>0</v>
      </c>
      <c r="J25" s="168">
        <f>ROUND(F25*(N25),2)</f>
        <v>38.46</v>
      </c>
      <c r="K25" s="1">
        <f>ROUND(F25*(O25),2)</f>
        <v>0</v>
      </c>
      <c r="L25" s="1">
        <f>ROUND(F25*(G25),2)</f>
        <v>0</v>
      </c>
      <c r="M25" s="1"/>
      <c r="N25" s="1">
        <v>24.04</v>
      </c>
      <c r="O25" s="1"/>
      <c r="P25" s="167">
        <f>ROUND(F25*(R25),3)</f>
        <v>1E-3</v>
      </c>
      <c r="Q25" s="173"/>
      <c r="R25" s="173">
        <v>3.7965550000000002E-4</v>
      </c>
      <c r="S25" s="167"/>
      <c r="Z25">
        <v>0</v>
      </c>
    </row>
    <row r="26" spans="1:26" x14ac:dyDescent="0.25">
      <c r="A26" s="156"/>
      <c r="B26" s="156"/>
      <c r="C26" s="156"/>
      <c r="D26" s="156" t="s">
        <v>633</v>
      </c>
      <c r="E26" s="156"/>
      <c r="F26" s="167"/>
      <c r="G26" s="159"/>
      <c r="H26" s="159">
        <f>ROUND((SUM(M23:M25))/1,2)</f>
        <v>0</v>
      </c>
      <c r="I26" s="159">
        <f>ROUND((SUM(I23:I25))/1,2)</f>
        <v>0</v>
      </c>
      <c r="J26" s="156"/>
      <c r="K26" s="156"/>
      <c r="L26" s="156">
        <f>ROUND((SUM(L23:L25))/1,2)</f>
        <v>0</v>
      </c>
      <c r="M26" s="156">
        <f>ROUND((SUM(M23:M25))/1,2)</f>
        <v>0</v>
      </c>
      <c r="N26" s="156"/>
      <c r="O26" s="156"/>
      <c r="P26" s="174">
        <f>ROUND((SUM(P23:P25))/1,2)</f>
        <v>0</v>
      </c>
      <c r="Q26" s="153"/>
      <c r="R26" s="153"/>
      <c r="S26" s="174">
        <f>ROUND((SUM(S23:S25))/1,2)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79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133</v>
      </c>
      <c r="C29" s="172" t="s">
        <v>271</v>
      </c>
      <c r="D29" s="168" t="s">
        <v>272</v>
      </c>
      <c r="E29" s="168" t="s">
        <v>148</v>
      </c>
      <c r="F29" s="169">
        <v>1.5895802488000002</v>
      </c>
      <c r="G29" s="170"/>
      <c r="H29" s="170"/>
      <c r="I29" s="170">
        <f>ROUND(F29*(G29+H29),2)</f>
        <v>0</v>
      </c>
      <c r="J29" s="168">
        <f>ROUND(F29*(N29),2)</f>
        <v>12.08</v>
      </c>
      <c r="K29" s="1">
        <f>ROUND(F29*(O29),2)</f>
        <v>0</v>
      </c>
      <c r="L29" s="1">
        <f>ROUND(F29*(G29),2)</f>
        <v>0</v>
      </c>
      <c r="M29" s="1"/>
      <c r="N29" s="1">
        <v>7.6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79</v>
      </c>
      <c r="E30" s="156"/>
      <c r="F30" s="167"/>
      <c r="G30" s="159"/>
      <c r="H30" s="159">
        <f>ROUND((SUM(M28:M29))/1,2)</f>
        <v>0</v>
      </c>
      <c r="I30" s="159">
        <f>ROUND((SUM(I28:I29))/1,2)</f>
        <v>0</v>
      </c>
      <c r="J30" s="156"/>
      <c r="K30" s="156"/>
      <c r="L30" s="156">
        <f>ROUND((SUM(L28:L29))/1,2)</f>
        <v>0</v>
      </c>
      <c r="M30" s="156">
        <f>ROUND((SUM(M28:M29))/1,2)</f>
        <v>0</v>
      </c>
      <c r="N30" s="156"/>
      <c r="O30" s="156"/>
      <c r="P30" s="174">
        <f>ROUND((SUM(P28:P29))/1,2)</f>
        <v>0</v>
      </c>
      <c r="Q30" s="153"/>
      <c r="R30" s="153"/>
      <c r="S30" s="174">
        <f>ROUND((SUM(S28:S29))/1,2)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2" t="s">
        <v>72</v>
      </c>
      <c r="E32" s="156"/>
      <c r="F32" s="167"/>
      <c r="G32" s="159"/>
      <c r="H32" s="159">
        <f>ROUND((SUM(M9:M31))/2,2)</f>
        <v>0</v>
      </c>
      <c r="I32" s="159">
        <f>ROUND((SUM(I9:I31))/2,2)</f>
        <v>0</v>
      </c>
      <c r="J32" s="157"/>
      <c r="K32" s="156"/>
      <c r="L32" s="157">
        <f>ROUND((SUM(L9:L31))/2,2)</f>
        <v>0</v>
      </c>
      <c r="M32" s="157">
        <f>ROUND((SUM(M9:M31))/2,2)</f>
        <v>0</v>
      </c>
      <c r="N32" s="156"/>
      <c r="O32" s="156"/>
      <c r="P32" s="174">
        <f>ROUND((SUM(P9:P31))/2,2)</f>
        <v>1.59</v>
      </c>
      <c r="S32" s="174">
        <f>ROUND((SUM(S9:S31))/2,2)</f>
        <v>0</v>
      </c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2" t="s">
        <v>80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x14ac:dyDescent="0.25">
      <c r="A35" s="156"/>
      <c r="B35" s="156"/>
      <c r="C35" s="156"/>
      <c r="D35" s="156" t="s">
        <v>82</v>
      </c>
      <c r="E35" s="156"/>
      <c r="F35" s="167"/>
      <c r="G35" s="157"/>
      <c r="H35" s="157"/>
      <c r="I35" s="157"/>
      <c r="J35" s="156"/>
      <c r="K35" s="156"/>
      <c r="L35" s="156"/>
      <c r="M35" s="156"/>
      <c r="N35" s="156"/>
      <c r="O35" s="156"/>
      <c r="P35" s="156"/>
      <c r="Q35" s="153"/>
      <c r="R35" s="153"/>
      <c r="S35" s="156"/>
      <c r="T35" s="153"/>
      <c r="U35" s="153"/>
      <c r="V35" s="153"/>
      <c r="W35" s="153"/>
      <c r="X35" s="153"/>
      <c r="Y35" s="153"/>
      <c r="Z35" s="153"/>
    </row>
    <row r="36" spans="1:26" ht="24.95" customHeight="1" x14ac:dyDescent="0.25">
      <c r="A36" s="171"/>
      <c r="B36" s="168" t="s">
        <v>652</v>
      </c>
      <c r="C36" s="172" t="s">
        <v>653</v>
      </c>
      <c r="D36" s="168" t="s">
        <v>654</v>
      </c>
      <c r="E36" s="168" t="s">
        <v>209</v>
      </c>
      <c r="F36" s="169">
        <v>7</v>
      </c>
      <c r="G36" s="170"/>
      <c r="H36" s="170"/>
      <c r="I36" s="170">
        <f>ROUND(F36*(G36+H36),2)</f>
        <v>0</v>
      </c>
      <c r="J36" s="168">
        <f>ROUND(F36*(N36),2)</f>
        <v>10.78</v>
      </c>
      <c r="K36" s="1">
        <f>ROUND(F36*(O36),2)</f>
        <v>0</v>
      </c>
      <c r="L36" s="1">
        <f>ROUND(F36*(G36),2)</f>
        <v>0</v>
      </c>
      <c r="M36" s="1"/>
      <c r="N36" s="1">
        <v>1.54</v>
      </c>
      <c r="O36" s="1"/>
      <c r="P36" s="167">
        <f>ROUND(F36*(R36),3)</f>
        <v>3.0000000000000001E-3</v>
      </c>
      <c r="Q36" s="173"/>
      <c r="R36" s="173">
        <v>4.2000000000000002E-4</v>
      </c>
      <c r="S36" s="167"/>
      <c r="Z36">
        <v>0</v>
      </c>
    </row>
    <row r="37" spans="1:26" ht="24.95" customHeight="1" x14ac:dyDescent="0.25">
      <c r="A37" s="171"/>
      <c r="B37" s="168" t="s">
        <v>302</v>
      </c>
      <c r="C37" s="172" t="s">
        <v>655</v>
      </c>
      <c r="D37" s="168" t="s">
        <v>656</v>
      </c>
      <c r="E37" s="168" t="s">
        <v>209</v>
      </c>
      <c r="F37" s="169">
        <v>6.12</v>
      </c>
      <c r="G37" s="170"/>
      <c r="H37" s="170"/>
      <c r="I37" s="170">
        <f>ROUND(F37*(G37+H37),2)</f>
        <v>0</v>
      </c>
      <c r="J37" s="168">
        <f>ROUND(F37*(N37),2)</f>
        <v>5.2</v>
      </c>
      <c r="K37" s="1">
        <f>ROUND(F37*(O37),2)</f>
        <v>0</v>
      </c>
      <c r="L37" s="1"/>
      <c r="M37" s="1">
        <f>ROUND(F37*(H37),2)</f>
        <v>0</v>
      </c>
      <c r="N37" s="1">
        <v>0.85</v>
      </c>
      <c r="O37" s="1"/>
      <c r="P37" s="167">
        <f>ROUND(F37*(R37),3)</f>
        <v>0</v>
      </c>
      <c r="Q37" s="173"/>
      <c r="R37" s="173">
        <v>4.0000000000000003E-5</v>
      </c>
      <c r="S37" s="167"/>
      <c r="Z37">
        <v>0</v>
      </c>
    </row>
    <row r="38" spans="1:26" ht="24.95" customHeight="1" x14ac:dyDescent="0.25">
      <c r="A38" s="171"/>
      <c r="B38" s="168" t="s">
        <v>302</v>
      </c>
      <c r="C38" s="172" t="s">
        <v>657</v>
      </c>
      <c r="D38" s="168" t="s">
        <v>658</v>
      </c>
      <c r="E38" s="168" t="s">
        <v>209</v>
      </c>
      <c r="F38" s="169">
        <v>1.02</v>
      </c>
      <c r="G38" s="170"/>
      <c r="H38" s="170"/>
      <c r="I38" s="170">
        <f>ROUND(F38*(G38+H38),2)</f>
        <v>0</v>
      </c>
      <c r="J38" s="168">
        <f>ROUND(F38*(N38),2)</f>
        <v>1.52</v>
      </c>
      <c r="K38" s="1">
        <f>ROUND(F38*(O38),2)</f>
        <v>0</v>
      </c>
      <c r="L38" s="1"/>
      <c r="M38" s="1">
        <f>ROUND(F38*(H38),2)</f>
        <v>0</v>
      </c>
      <c r="N38" s="1">
        <v>1.49</v>
      </c>
      <c r="O38" s="1"/>
      <c r="P38" s="167">
        <f>ROUND(F38*(R38),3)</f>
        <v>0</v>
      </c>
      <c r="Q38" s="173"/>
      <c r="R38" s="173">
        <v>8.0000000000000007E-5</v>
      </c>
      <c r="S38" s="167"/>
      <c r="Z38">
        <v>0</v>
      </c>
    </row>
    <row r="39" spans="1:26" ht="24.95" customHeight="1" x14ac:dyDescent="0.25">
      <c r="A39" s="171"/>
      <c r="B39" s="168" t="s">
        <v>295</v>
      </c>
      <c r="C39" s="172" t="s">
        <v>296</v>
      </c>
      <c r="D39" s="168" t="s">
        <v>297</v>
      </c>
      <c r="E39" s="168" t="s">
        <v>148</v>
      </c>
      <c r="F39" s="169">
        <v>3.2663999999999996E-3</v>
      </c>
      <c r="G39" s="170"/>
      <c r="H39" s="170"/>
      <c r="I39" s="170">
        <f>ROUND(F39*(G39+H39),2)</f>
        <v>0</v>
      </c>
      <c r="J39" s="168">
        <f>ROUND(F39*(N39),2)</f>
        <v>0.06</v>
      </c>
      <c r="K39" s="1">
        <f>ROUND(F39*(O39),2)</f>
        <v>0</v>
      </c>
      <c r="L39" s="1">
        <f>ROUND(F39*(G39),2)</f>
        <v>0</v>
      </c>
      <c r="M39" s="1"/>
      <c r="N39" s="1">
        <v>19.71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82</v>
      </c>
      <c r="E40" s="156"/>
      <c r="F40" s="167"/>
      <c r="G40" s="159"/>
      <c r="H40" s="159">
        <f>ROUND((SUM(M35:M39))/1,2)</f>
        <v>0</v>
      </c>
      <c r="I40" s="159">
        <f>ROUND((SUM(I35:I39))/1,2)</f>
        <v>0</v>
      </c>
      <c r="J40" s="156"/>
      <c r="K40" s="156"/>
      <c r="L40" s="156">
        <f>ROUND((SUM(L35:L39))/1,2)</f>
        <v>0</v>
      </c>
      <c r="M40" s="156">
        <f>ROUND((SUM(M35:M39))/1,2)</f>
        <v>0</v>
      </c>
      <c r="N40" s="156"/>
      <c r="O40" s="156"/>
      <c r="P40" s="174">
        <f>ROUND((SUM(P35:P39))/1,2)</f>
        <v>0</v>
      </c>
      <c r="Q40" s="153"/>
      <c r="R40" s="153"/>
      <c r="S40" s="174">
        <f>ROUND((SUM(S35:S39))/1,2)</f>
        <v>0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634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659</v>
      </c>
      <c r="C43" s="172" t="s">
        <v>660</v>
      </c>
      <c r="D43" s="168" t="s">
        <v>661</v>
      </c>
      <c r="E43" s="168" t="s">
        <v>209</v>
      </c>
      <c r="F43" s="169">
        <v>7</v>
      </c>
      <c r="G43" s="170"/>
      <c r="H43" s="170"/>
      <c r="I43" s="170">
        <f t="shared" ref="I43:I56" si="3">ROUND(F43*(G43+H43),2)</f>
        <v>0</v>
      </c>
      <c r="J43" s="168">
        <f t="shared" ref="J43:J56" si="4">ROUND(F43*(N43),2)</f>
        <v>101.71</v>
      </c>
      <c r="K43" s="1">
        <f t="shared" ref="K43:K56" si="5">ROUND(F43*(O43),2)</f>
        <v>0</v>
      </c>
      <c r="L43" s="1">
        <f t="shared" ref="L43:L56" si="6">ROUND(F43*(G43),2)</f>
        <v>0</v>
      </c>
      <c r="M43" s="1"/>
      <c r="N43" s="1">
        <v>14.53</v>
      </c>
      <c r="O43" s="1"/>
      <c r="P43" s="167">
        <f>ROUND(F43*(R43),3)</f>
        <v>9.9000000000000005E-2</v>
      </c>
      <c r="Q43" s="173"/>
      <c r="R43" s="173">
        <v>1.4200000000000001E-2</v>
      </c>
      <c r="S43" s="167"/>
      <c r="Z43">
        <v>0</v>
      </c>
    </row>
    <row r="44" spans="1:26" ht="24.95" customHeight="1" x14ac:dyDescent="0.25">
      <c r="A44" s="171"/>
      <c r="B44" s="168" t="s">
        <v>659</v>
      </c>
      <c r="C44" s="172" t="s">
        <v>662</v>
      </c>
      <c r="D44" s="168" t="s">
        <v>663</v>
      </c>
      <c r="E44" s="168" t="s">
        <v>209</v>
      </c>
      <c r="F44" s="169">
        <v>17</v>
      </c>
      <c r="G44" s="170"/>
      <c r="H44" s="170"/>
      <c r="I44" s="170">
        <f t="shared" si="3"/>
        <v>0</v>
      </c>
      <c r="J44" s="168">
        <f t="shared" si="4"/>
        <v>173.91</v>
      </c>
      <c r="K44" s="1">
        <f t="shared" si="5"/>
        <v>0</v>
      </c>
      <c r="L44" s="1">
        <f t="shared" si="6"/>
        <v>0</v>
      </c>
      <c r="M44" s="1"/>
      <c r="N44" s="1">
        <v>10.23</v>
      </c>
      <c r="O44" s="1"/>
      <c r="P44" s="167">
        <f>ROUND(F44*(R44),3)</f>
        <v>0.36199999999999999</v>
      </c>
      <c r="Q44" s="173"/>
      <c r="R44" s="173">
        <v>2.129E-2</v>
      </c>
      <c r="S44" s="167"/>
      <c r="Z44">
        <v>0</v>
      </c>
    </row>
    <row r="45" spans="1:26" ht="24.95" customHeight="1" x14ac:dyDescent="0.25">
      <c r="A45" s="171"/>
      <c r="B45" s="168" t="s">
        <v>659</v>
      </c>
      <c r="C45" s="172" t="s">
        <v>664</v>
      </c>
      <c r="D45" s="168" t="s">
        <v>665</v>
      </c>
      <c r="E45" s="168" t="s">
        <v>209</v>
      </c>
      <c r="F45" s="169">
        <v>5</v>
      </c>
      <c r="G45" s="170"/>
      <c r="H45" s="170"/>
      <c r="I45" s="170">
        <f t="shared" si="3"/>
        <v>0</v>
      </c>
      <c r="J45" s="168">
        <f t="shared" si="4"/>
        <v>25.9</v>
      </c>
      <c r="K45" s="1">
        <f t="shared" si="5"/>
        <v>0</v>
      </c>
      <c r="L45" s="1">
        <f t="shared" si="6"/>
        <v>0</v>
      </c>
      <c r="M45" s="1"/>
      <c r="N45" s="1">
        <v>5.18</v>
      </c>
      <c r="O45" s="1"/>
      <c r="P45" s="167">
        <f>ROUND(F45*(R45),3)</f>
        <v>5.0000000000000001E-3</v>
      </c>
      <c r="Q45" s="173"/>
      <c r="R45" s="173">
        <v>1.08E-3</v>
      </c>
      <c r="S45" s="167"/>
      <c r="Z45">
        <v>0</v>
      </c>
    </row>
    <row r="46" spans="1:26" ht="24.95" customHeight="1" x14ac:dyDescent="0.25">
      <c r="A46" s="171"/>
      <c r="B46" s="168" t="s">
        <v>659</v>
      </c>
      <c r="C46" s="172" t="s">
        <v>666</v>
      </c>
      <c r="D46" s="168" t="s">
        <v>667</v>
      </c>
      <c r="E46" s="168" t="s">
        <v>160</v>
      </c>
      <c r="F46" s="169">
        <v>2</v>
      </c>
      <c r="G46" s="170"/>
      <c r="H46" s="170"/>
      <c r="I46" s="170">
        <f t="shared" si="3"/>
        <v>0</v>
      </c>
      <c r="J46" s="168">
        <f t="shared" si="4"/>
        <v>5.08</v>
      </c>
      <c r="K46" s="1">
        <f t="shared" si="5"/>
        <v>0</v>
      </c>
      <c r="L46" s="1">
        <f t="shared" si="6"/>
        <v>0</v>
      </c>
      <c r="M46" s="1"/>
      <c r="N46" s="1">
        <v>2.54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659</v>
      </c>
      <c r="C47" s="172" t="s">
        <v>668</v>
      </c>
      <c r="D47" s="168" t="s">
        <v>669</v>
      </c>
      <c r="E47" s="168" t="s">
        <v>160</v>
      </c>
      <c r="F47" s="169">
        <v>3</v>
      </c>
      <c r="G47" s="170"/>
      <c r="H47" s="170"/>
      <c r="I47" s="170">
        <f t="shared" si="3"/>
        <v>0</v>
      </c>
      <c r="J47" s="168">
        <f t="shared" si="4"/>
        <v>5.16</v>
      </c>
      <c r="K47" s="1">
        <f t="shared" si="5"/>
        <v>0</v>
      </c>
      <c r="L47" s="1">
        <f t="shared" si="6"/>
        <v>0</v>
      </c>
      <c r="M47" s="1"/>
      <c r="N47" s="1">
        <v>1.72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659</v>
      </c>
      <c r="C48" s="172" t="s">
        <v>670</v>
      </c>
      <c r="D48" s="168" t="s">
        <v>671</v>
      </c>
      <c r="E48" s="168" t="s">
        <v>160</v>
      </c>
      <c r="F48" s="169">
        <v>1</v>
      </c>
      <c r="G48" s="170"/>
      <c r="H48" s="170"/>
      <c r="I48" s="170">
        <f t="shared" si="3"/>
        <v>0</v>
      </c>
      <c r="J48" s="168">
        <f t="shared" si="4"/>
        <v>24.37</v>
      </c>
      <c r="K48" s="1">
        <f t="shared" si="5"/>
        <v>0</v>
      </c>
      <c r="L48" s="1">
        <f t="shared" si="6"/>
        <v>0</v>
      </c>
      <c r="M48" s="1"/>
      <c r="N48" s="1">
        <v>24.37</v>
      </c>
      <c r="O48" s="1"/>
      <c r="P48" s="167">
        <f>ROUND(F48*(R48),3)</f>
        <v>5.0000000000000001E-3</v>
      </c>
      <c r="Q48" s="173"/>
      <c r="R48" s="173">
        <v>4.686412E-3</v>
      </c>
      <c r="S48" s="167"/>
      <c r="Z48">
        <v>0</v>
      </c>
    </row>
    <row r="49" spans="1:26" ht="24.95" customHeight="1" x14ac:dyDescent="0.25">
      <c r="A49" s="171"/>
      <c r="B49" s="168" t="s">
        <v>659</v>
      </c>
      <c r="C49" s="172" t="s">
        <v>672</v>
      </c>
      <c r="D49" s="168" t="s">
        <v>673</v>
      </c>
      <c r="E49" s="168" t="s">
        <v>209</v>
      </c>
      <c r="F49" s="169">
        <v>24</v>
      </c>
      <c r="G49" s="170"/>
      <c r="H49" s="170"/>
      <c r="I49" s="170">
        <f t="shared" si="3"/>
        <v>0</v>
      </c>
      <c r="J49" s="168">
        <f t="shared" si="4"/>
        <v>11.52</v>
      </c>
      <c r="K49" s="1">
        <f t="shared" si="5"/>
        <v>0</v>
      </c>
      <c r="L49" s="1">
        <f t="shared" si="6"/>
        <v>0</v>
      </c>
      <c r="M49" s="1"/>
      <c r="N49" s="1">
        <v>0.48</v>
      </c>
      <c r="O49" s="1"/>
      <c r="P49" s="167">
        <f>ROUND(F49*(R49),3)</f>
        <v>0.19</v>
      </c>
      <c r="Q49" s="173"/>
      <c r="R49" s="173">
        <v>7.9000000000000008E-3</v>
      </c>
      <c r="S49" s="167"/>
      <c r="Z49">
        <v>0</v>
      </c>
    </row>
    <row r="50" spans="1:26" ht="24.95" customHeight="1" x14ac:dyDescent="0.25">
      <c r="A50" s="171"/>
      <c r="B50" s="168" t="s">
        <v>659</v>
      </c>
      <c r="C50" s="172" t="s">
        <v>674</v>
      </c>
      <c r="D50" s="168" t="s">
        <v>675</v>
      </c>
      <c r="E50" s="168" t="s">
        <v>209</v>
      </c>
      <c r="F50" s="169">
        <v>24</v>
      </c>
      <c r="G50" s="170"/>
      <c r="H50" s="170"/>
      <c r="I50" s="170">
        <f t="shared" si="3"/>
        <v>0</v>
      </c>
      <c r="J50" s="168">
        <f t="shared" si="4"/>
        <v>13.68</v>
      </c>
      <c r="K50" s="1">
        <f t="shared" si="5"/>
        <v>0</v>
      </c>
      <c r="L50" s="1">
        <f t="shared" si="6"/>
        <v>0</v>
      </c>
      <c r="M50" s="1"/>
      <c r="N50" s="1">
        <v>0.56999999999999995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659</v>
      </c>
      <c r="C51" s="172" t="s">
        <v>676</v>
      </c>
      <c r="D51" s="168" t="s">
        <v>677</v>
      </c>
      <c r="E51" s="168" t="s">
        <v>160</v>
      </c>
      <c r="F51" s="169">
        <v>2</v>
      </c>
      <c r="G51" s="170"/>
      <c r="H51" s="170"/>
      <c r="I51" s="170">
        <f t="shared" si="3"/>
        <v>0</v>
      </c>
      <c r="J51" s="168">
        <f t="shared" si="4"/>
        <v>20.239999999999998</v>
      </c>
      <c r="K51" s="1">
        <f t="shared" si="5"/>
        <v>0</v>
      </c>
      <c r="L51" s="1">
        <f t="shared" si="6"/>
        <v>0</v>
      </c>
      <c r="M51" s="1"/>
      <c r="N51" s="1">
        <v>10.119999999999999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288</v>
      </c>
      <c r="C52" s="172" t="s">
        <v>678</v>
      </c>
      <c r="D52" s="168" t="s">
        <v>679</v>
      </c>
      <c r="E52" s="168" t="s">
        <v>680</v>
      </c>
      <c r="F52" s="169">
        <v>2</v>
      </c>
      <c r="G52" s="170"/>
      <c r="H52" s="170"/>
      <c r="I52" s="170">
        <f t="shared" si="3"/>
        <v>0</v>
      </c>
      <c r="J52" s="168">
        <f t="shared" si="4"/>
        <v>15.12</v>
      </c>
      <c r="K52" s="1">
        <f t="shared" si="5"/>
        <v>0</v>
      </c>
      <c r="L52" s="1">
        <f t="shared" si="6"/>
        <v>0</v>
      </c>
      <c r="M52" s="1"/>
      <c r="N52" s="1">
        <v>7.5600000000000005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659</v>
      </c>
      <c r="C53" s="172" t="s">
        <v>681</v>
      </c>
      <c r="D53" s="168" t="s">
        <v>682</v>
      </c>
      <c r="E53" s="168" t="s">
        <v>148</v>
      </c>
      <c r="F53" s="169">
        <v>0.66573641199999989</v>
      </c>
      <c r="G53" s="170"/>
      <c r="H53" s="170"/>
      <c r="I53" s="170">
        <f t="shared" si="3"/>
        <v>0</v>
      </c>
      <c r="J53" s="168">
        <f t="shared" si="4"/>
        <v>9.26</v>
      </c>
      <c r="K53" s="1">
        <f t="shared" si="5"/>
        <v>0</v>
      </c>
      <c r="L53" s="1">
        <f t="shared" si="6"/>
        <v>0</v>
      </c>
      <c r="M53" s="1"/>
      <c r="N53" s="1">
        <v>13.91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288</v>
      </c>
      <c r="C54" s="172" t="s">
        <v>678</v>
      </c>
      <c r="D54" s="168" t="s">
        <v>683</v>
      </c>
      <c r="E54" s="168" t="s">
        <v>680</v>
      </c>
      <c r="F54" s="169">
        <v>2</v>
      </c>
      <c r="G54" s="170"/>
      <c r="H54" s="170"/>
      <c r="I54" s="170">
        <f t="shared" si="3"/>
        <v>0</v>
      </c>
      <c r="J54" s="168">
        <f t="shared" si="4"/>
        <v>21.58</v>
      </c>
      <c r="K54" s="1">
        <f t="shared" si="5"/>
        <v>0</v>
      </c>
      <c r="L54" s="1">
        <f t="shared" si="6"/>
        <v>0</v>
      </c>
      <c r="M54" s="1"/>
      <c r="N54" s="1">
        <v>10.79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684</v>
      </c>
      <c r="C55" s="172" t="s">
        <v>685</v>
      </c>
      <c r="D55" s="168" t="s">
        <v>686</v>
      </c>
      <c r="E55" s="168" t="s">
        <v>160</v>
      </c>
      <c r="F55" s="169">
        <v>1</v>
      </c>
      <c r="G55" s="170"/>
      <c r="H55" s="170"/>
      <c r="I55" s="170">
        <f t="shared" si="3"/>
        <v>0</v>
      </c>
      <c r="J55" s="168">
        <f t="shared" si="4"/>
        <v>16.190000000000001</v>
      </c>
      <c r="K55" s="1">
        <f t="shared" si="5"/>
        <v>0</v>
      </c>
      <c r="L55" s="1">
        <f t="shared" si="6"/>
        <v>0</v>
      </c>
      <c r="M55" s="1"/>
      <c r="N55" s="1">
        <v>16.190000000000001</v>
      </c>
      <c r="O55" s="1"/>
      <c r="P55" s="167">
        <f>ROUND(F55*(R55),3)</f>
        <v>5.0000000000000001E-3</v>
      </c>
      <c r="Q55" s="173"/>
      <c r="R55" s="173">
        <v>4.7200000000000002E-3</v>
      </c>
      <c r="S55" s="167"/>
      <c r="Z55">
        <v>0</v>
      </c>
    </row>
    <row r="56" spans="1:26" ht="35.1" customHeight="1" x14ac:dyDescent="0.25">
      <c r="A56" s="171"/>
      <c r="B56" s="168" t="s">
        <v>288</v>
      </c>
      <c r="C56" s="172" t="s">
        <v>687</v>
      </c>
      <c r="D56" s="168" t="s">
        <v>688</v>
      </c>
      <c r="E56" s="168" t="s">
        <v>160</v>
      </c>
      <c r="F56" s="169">
        <v>1</v>
      </c>
      <c r="G56" s="170"/>
      <c r="H56" s="170"/>
      <c r="I56" s="170">
        <f t="shared" si="3"/>
        <v>0</v>
      </c>
      <c r="J56" s="168">
        <f t="shared" si="4"/>
        <v>101.54</v>
      </c>
      <c r="K56" s="1">
        <f t="shared" si="5"/>
        <v>0</v>
      </c>
      <c r="L56" s="1">
        <f t="shared" si="6"/>
        <v>0</v>
      </c>
      <c r="M56" s="1"/>
      <c r="N56" s="1">
        <v>101.54</v>
      </c>
      <c r="O56" s="1"/>
      <c r="P56" s="167"/>
      <c r="Q56" s="173"/>
      <c r="R56" s="173"/>
      <c r="S56" s="167"/>
      <c r="Z56">
        <v>0</v>
      </c>
    </row>
    <row r="57" spans="1:26" x14ac:dyDescent="0.25">
      <c r="A57" s="156"/>
      <c r="B57" s="156"/>
      <c r="C57" s="156"/>
      <c r="D57" s="156" t="s">
        <v>634</v>
      </c>
      <c r="E57" s="156"/>
      <c r="F57" s="167"/>
      <c r="G57" s="159"/>
      <c r="H57" s="159">
        <f>ROUND((SUM(M42:M56))/1,2)</f>
        <v>0</v>
      </c>
      <c r="I57" s="159">
        <f>ROUND((SUM(I42:I56))/1,2)</f>
        <v>0</v>
      </c>
      <c r="J57" s="156"/>
      <c r="K57" s="156"/>
      <c r="L57" s="156">
        <f>ROUND((SUM(L42:L56))/1,2)</f>
        <v>0</v>
      </c>
      <c r="M57" s="156">
        <f>ROUND((SUM(M42:M56))/1,2)</f>
        <v>0</v>
      </c>
      <c r="N57" s="156"/>
      <c r="O57" s="156"/>
      <c r="P57" s="174">
        <f>ROUND((SUM(P42:P56))/1,2)</f>
        <v>0.67</v>
      </c>
      <c r="Q57" s="153"/>
      <c r="R57" s="153"/>
      <c r="S57" s="174">
        <f>ROUND((SUM(S42:S56))/1,2)</f>
        <v>0</v>
      </c>
      <c r="T57" s="153"/>
      <c r="U57" s="153"/>
      <c r="V57" s="153"/>
      <c r="W57" s="153"/>
      <c r="X57" s="153"/>
      <c r="Y57" s="153"/>
      <c r="Z57" s="153"/>
    </row>
    <row r="58" spans="1:26" x14ac:dyDescent="0.25">
      <c r="A58" s="1"/>
      <c r="B58" s="1"/>
      <c r="C58" s="1"/>
      <c r="D58" s="1"/>
      <c r="E58" s="1"/>
      <c r="F58" s="163"/>
      <c r="G58" s="149"/>
      <c r="H58" s="149"/>
      <c r="I58" s="149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6"/>
      <c r="B59" s="156"/>
      <c r="C59" s="156"/>
      <c r="D59" s="156" t="s">
        <v>635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24.95" customHeight="1" x14ac:dyDescent="0.25">
      <c r="A60" s="171"/>
      <c r="B60" s="168" t="s">
        <v>689</v>
      </c>
      <c r="C60" s="172" t="s">
        <v>690</v>
      </c>
      <c r="D60" s="168" t="s">
        <v>691</v>
      </c>
      <c r="E60" s="168" t="s">
        <v>209</v>
      </c>
      <c r="F60" s="169">
        <v>44</v>
      </c>
      <c r="G60" s="170"/>
      <c r="H60" s="170"/>
      <c r="I60" s="170">
        <f t="shared" ref="I60:I74" si="7">ROUND(F60*(G60+H60),2)</f>
        <v>0</v>
      </c>
      <c r="J60" s="168">
        <f t="shared" ref="J60:J74" si="8">ROUND(F60*(N60),2)</f>
        <v>40.92</v>
      </c>
      <c r="K60" s="1">
        <f t="shared" ref="K60:K74" si="9">ROUND(F60*(O60),2)</f>
        <v>0</v>
      </c>
      <c r="L60" s="1">
        <f>ROUND(F60*(G60),2)</f>
        <v>0</v>
      </c>
      <c r="M60" s="1"/>
      <c r="N60" s="1">
        <v>0.93</v>
      </c>
      <c r="O60" s="1"/>
      <c r="P60" s="167">
        <f>ROUND(F60*(R60),3)</f>
        <v>8.0000000000000002E-3</v>
      </c>
      <c r="Q60" s="173"/>
      <c r="R60" s="173">
        <v>1.8000000000000001E-4</v>
      </c>
      <c r="S60" s="167"/>
      <c r="Z60">
        <v>0</v>
      </c>
    </row>
    <row r="61" spans="1:26" ht="24.95" customHeight="1" x14ac:dyDescent="0.25">
      <c r="A61" s="171"/>
      <c r="B61" s="168" t="s">
        <v>689</v>
      </c>
      <c r="C61" s="172" t="s">
        <v>692</v>
      </c>
      <c r="D61" s="168" t="s">
        <v>693</v>
      </c>
      <c r="E61" s="168" t="s">
        <v>209</v>
      </c>
      <c r="F61" s="169">
        <v>44</v>
      </c>
      <c r="G61" s="170"/>
      <c r="H61" s="170"/>
      <c r="I61" s="170">
        <f t="shared" si="7"/>
        <v>0</v>
      </c>
      <c r="J61" s="168">
        <f t="shared" si="8"/>
        <v>28.16</v>
      </c>
      <c r="K61" s="1">
        <f t="shared" si="9"/>
        <v>0</v>
      </c>
      <c r="L61" s="1">
        <f>ROUND(F61*(G61),2)</f>
        <v>0</v>
      </c>
      <c r="M61" s="1"/>
      <c r="N61" s="1">
        <v>0.64</v>
      </c>
      <c r="O61" s="1"/>
      <c r="P61" s="167">
        <f>ROUND(F61*(R61),3)</f>
        <v>0</v>
      </c>
      <c r="Q61" s="173"/>
      <c r="R61" s="173">
        <v>1.0000000000000001E-5</v>
      </c>
      <c r="S61" s="167"/>
      <c r="Z61">
        <v>0</v>
      </c>
    </row>
    <row r="62" spans="1:26" ht="24.95" customHeight="1" x14ac:dyDescent="0.25">
      <c r="A62" s="171"/>
      <c r="B62" s="168" t="s">
        <v>689</v>
      </c>
      <c r="C62" s="172" t="s">
        <v>694</v>
      </c>
      <c r="D62" s="168" t="s">
        <v>695</v>
      </c>
      <c r="E62" s="168" t="s">
        <v>160</v>
      </c>
      <c r="F62" s="169">
        <v>4</v>
      </c>
      <c r="G62" s="170"/>
      <c r="H62" s="170"/>
      <c r="I62" s="170">
        <f t="shared" si="7"/>
        <v>0</v>
      </c>
      <c r="J62" s="168">
        <f t="shared" si="8"/>
        <v>12.56</v>
      </c>
      <c r="K62" s="1">
        <f t="shared" si="9"/>
        <v>0</v>
      </c>
      <c r="L62" s="1">
        <f>ROUND(F62*(G62),2)</f>
        <v>0</v>
      </c>
      <c r="M62" s="1"/>
      <c r="N62" s="1">
        <v>3.14</v>
      </c>
      <c r="O62" s="1"/>
      <c r="P62" s="167">
        <f>ROUND(F62*(R62),3)</f>
        <v>3.0000000000000001E-3</v>
      </c>
      <c r="Q62" s="173"/>
      <c r="R62" s="173">
        <v>6.7000000000000002E-4</v>
      </c>
      <c r="S62" s="167"/>
      <c r="Z62">
        <v>0</v>
      </c>
    </row>
    <row r="63" spans="1:26" ht="24.95" customHeight="1" x14ac:dyDescent="0.25">
      <c r="A63" s="171"/>
      <c r="B63" s="168" t="s">
        <v>696</v>
      </c>
      <c r="C63" s="172" t="s">
        <v>697</v>
      </c>
      <c r="D63" s="168" t="s">
        <v>698</v>
      </c>
      <c r="E63" s="168" t="s">
        <v>160</v>
      </c>
      <c r="F63" s="169">
        <v>4</v>
      </c>
      <c r="G63" s="170"/>
      <c r="H63" s="170"/>
      <c r="I63" s="170">
        <f t="shared" si="7"/>
        <v>0</v>
      </c>
      <c r="J63" s="168">
        <f t="shared" si="8"/>
        <v>13.32</v>
      </c>
      <c r="K63" s="1">
        <f t="shared" si="9"/>
        <v>0</v>
      </c>
      <c r="L63" s="1"/>
      <c r="M63" s="1">
        <f>ROUND(F63*(H63),2)</f>
        <v>0</v>
      </c>
      <c r="N63" s="1">
        <v>3.33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689</v>
      </c>
      <c r="C64" s="172" t="s">
        <v>699</v>
      </c>
      <c r="D64" s="168" t="s">
        <v>700</v>
      </c>
      <c r="E64" s="168" t="s">
        <v>160</v>
      </c>
      <c r="F64" s="169">
        <v>1</v>
      </c>
      <c r="G64" s="170"/>
      <c r="H64" s="170"/>
      <c r="I64" s="170">
        <f t="shared" si="7"/>
        <v>0</v>
      </c>
      <c r="J64" s="168">
        <f t="shared" si="8"/>
        <v>2.31</v>
      </c>
      <c r="K64" s="1">
        <f t="shared" si="9"/>
        <v>0</v>
      </c>
      <c r="L64" s="1">
        <f>ROUND(F64*(G64),2)</f>
        <v>0</v>
      </c>
      <c r="M64" s="1"/>
      <c r="N64" s="1">
        <v>2.31</v>
      </c>
      <c r="O64" s="1"/>
      <c r="P64" s="167">
        <f>ROUND(F64*(R64),3)</f>
        <v>1E-3</v>
      </c>
      <c r="Q64" s="173"/>
      <c r="R64" s="173">
        <v>7.5000000000000002E-4</v>
      </c>
      <c r="S64" s="167"/>
      <c r="Z64">
        <v>0</v>
      </c>
    </row>
    <row r="65" spans="1:26" ht="24.95" customHeight="1" x14ac:dyDescent="0.25">
      <c r="A65" s="171"/>
      <c r="B65" s="168" t="s">
        <v>701</v>
      </c>
      <c r="C65" s="172" t="s">
        <v>702</v>
      </c>
      <c r="D65" s="168" t="s">
        <v>703</v>
      </c>
      <c r="E65" s="168" t="s">
        <v>160</v>
      </c>
      <c r="F65" s="169">
        <v>1</v>
      </c>
      <c r="G65" s="170"/>
      <c r="H65" s="170"/>
      <c r="I65" s="170">
        <f t="shared" si="7"/>
        <v>0</v>
      </c>
      <c r="J65" s="168">
        <f t="shared" si="8"/>
        <v>3.64</v>
      </c>
      <c r="K65" s="1">
        <f t="shared" si="9"/>
        <v>0</v>
      </c>
      <c r="L65" s="1"/>
      <c r="M65" s="1">
        <f>ROUND(F65*(H65),2)</f>
        <v>0</v>
      </c>
      <c r="N65" s="1">
        <v>3.64</v>
      </c>
      <c r="O65" s="1"/>
      <c r="P65" s="167">
        <f>ROUND(F65*(R65),3)</f>
        <v>0</v>
      </c>
      <c r="Q65" s="173"/>
      <c r="R65" s="173">
        <v>2.0000000000000001E-4</v>
      </c>
      <c r="S65" s="167"/>
      <c r="Z65">
        <v>0</v>
      </c>
    </row>
    <row r="66" spans="1:26" ht="24.95" customHeight="1" x14ac:dyDescent="0.25">
      <c r="A66" s="171"/>
      <c r="B66" s="168" t="s">
        <v>689</v>
      </c>
      <c r="C66" s="172" t="s">
        <v>704</v>
      </c>
      <c r="D66" s="168" t="s">
        <v>705</v>
      </c>
      <c r="E66" s="168" t="s">
        <v>148</v>
      </c>
      <c r="F66" s="169">
        <v>7.4740719999999997E-2</v>
      </c>
      <c r="G66" s="170"/>
      <c r="H66" s="170"/>
      <c r="I66" s="170">
        <f t="shared" si="7"/>
        <v>0</v>
      </c>
      <c r="J66" s="168">
        <f t="shared" si="8"/>
        <v>0.95</v>
      </c>
      <c r="K66" s="1">
        <f t="shared" si="9"/>
        <v>0</v>
      </c>
      <c r="L66" s="1">
        <f t="shared" ref="L66:L74" si="10">ROUND(F66*(G66),2)</f>
        <v>0</v>
      </c>
      <c r="M66" s="1"/>
      <c r="N66" s="1">
        <v>12.72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689</v>
      </c>
      <c r="C67" s="172" t="s">
        <v>706</v>
      </c>
      <c r="D67" s="168" t="s">
        <v>707</v>
      </c>
      <c r="E67" s="168" t="s">
        <v>209</v>
      </c>
      <c r="F67" s="169">
        <v>5</v>
      </c>
      <c r="G67" s="170"/>
      <c r="H67" s="170"/>
      <c r="I67" s="170">
        <f t="shared" si="7"/>
        <v>0</v>
      </c>
      <c r="J67" s="168">
        <f t="shared" si="8"/>
        <v>9.25</v>
      </c>
      <c r="K67" s="1">
        <f t="shared" si="9"/>
        <v>0</v>
      </c>
      <c r="L67" s="1">
        <f t="shared" si="10"/>
        <v>0</v>
      </c>
      <c r="M67" s="1"/>
      <c r="N67" s="1">
        <v>1.85</v>
      </c>
      <c r="O67" s="1"/>
      <c r="P67" s="167">
        <f t="shared" ref="P67:P72" si="11">ROUND(F67*(R67),3)</f>
        <v>2E-3</v>
      </c>
      <c r="Q67" s="173"/>
      <c r="R67" s="173">
        <v>3.2000000000000003E-4</v>
      </c>
      <c r="S67" s="167"/>
      <c r="Z67">
        <v>0</v>
      </c>
    </row>
    <row r="68" spans="1:26" ht="24.95" customHeight="1" x14ac:dyDescent="0.25">
      <c r="A68" s="171"/>
      <c r="B68" s="168" t="s">
        <v>689</v>
      </c>
      <c r="C68" s="172" t="s">
        <v>708</v>
      </c>
      <c r="D68" s="168" t="s">
        <v>709</v>
      </c>
      <c r="E68" s="168" t="s">
        <v>209</v>
      </c>
      <c r="F68" s="169">
        <v>10</v>
      </c>
      <c r="G68" s="170"/>
      <c r="H68" s="170"/>
      <c r="I68" s="170">
        <f t="shared" si="7"/>
        <v>0</v>
      </c>
      <c r="J68" s="168">
        <f t="shared" si="8"/>
        <v>27.3</v>
      </c>
      <c r="K68" s="1">
        <f t="shared" si="9"/>
        <v>0</v>
      </c>
      <c r="L68" s="1">
        <f t="shared" si="10"/>
        <v>0</v>
      </c>
      <c r="M68" s="1"/>
      <c r="N68" s="1">
        <v>2.73</v>
      </c>
      <c r="O68" s="1"/>
      <c r="P68" s="167">
        <f t="shared" si="11"/>
        <v>6.0000000000000001E-3</v>
      </c>
      <c r="Q68" s="173"/>
      <c r="R68" s="173">
        <v>6.0999999999999997E-4</v>
      </c>
      <c r="S68" s="167"/>
      <c r="Z68">
        <v>0</v>
      </c>
    </row>
    <row r="69" spans="1:26" ht="24.95" customHeight="1" x14ac:dyDescent="0.25">
      <c r="A69" s="171"/>
      <c r="B69" s="168" t="s">
        <v>689</v>
      </c>
      <c r="C69" s="172" t="s">
        <v>710</v>
      </c>
      <c r="D69" s="168" t="s">
        <v>711</v>
      </c>
      <c r="E69" s="168" t="s">
        <v>209</v>
      </c>
      <c r="F69" s="169">
        <v>15</v>
      </c>
      <c r="G69" s="170"/>
      <c r="H69" s="170"/>
      <c r="I69" s="170">
        <f t="shared" si="7"/>
        <v>0</v>
      </c>
      <c r="J69" s="168">
        <f t="shared" si="8"/>
        <v>218.25</v>
      </c>
      <c r="K69" s="1">
        <f t="shared" si="9"/>
        <v>0</v>
      </c>
      <c r="L69" s="1">
        <f t="shared" si="10"/>
        <v>0</v>
      </c>
      <c r="M69" s="1"/>
      <c r="N69" s="1">
        <v>14.55</v>
      </c>
      <c r="O69" s="1"/>
      <c r="P69" s="167">
        <f t="shared" si="11"/>
        <v>8.0000000000000002E-3</v>
      </c>
      <c r="Q69" s="173"/>
      <c r="R69" s="173">
        <v>5.27536E-4</v>
      </c>
      <c r="S69" s="167"/>
      <c r="Z69">
        <v>0</v>
      </c>
    </row>
    <row r="70" spans="1:26" ht="24.95" customHeight="1" x14ac:dyDescent="0.25">
      <c r="A70" s="171"/>
      <c r="B70" s="168" t="s">
        <v>689</v>
      </c>
      <c r="C70" s="172" t="s">
        <v>712</v>
      </c>
      <c r="D70" s="168" t="s">
        <v>713</v>
      </c>
      <c r="E70" s="168" t="s">
        <v>209</v>
      </c>
      <c r="F70" s="169">
        <v>5</v>
      </c>
      <c r="G70" s="170"/>
      <c r="H70" s="170"/>
      <c r="I70" s="170">
        <f t="shared" si="7"/>
        <v>0</v>
      </c>
      <c r="J70" s="168">
        <f t="shared" si="8"/>
        <v>128.4</v>
      </c>
      <c r="K70" s="1">
        <f t="shared" si="9"/>
        <v>0</v>
      </c>
      <c r="L70" s="1">
        <f t="shared" si="10"/>
        <v>0</v>
      </c>
      <c r="M70" s="1"/>
      <c r="N70" s="1">
        <v>25.68</v>
      </c>
      <c r="O70" s="1"/>
      <c r="P70" s="167">
        <f t="shared" si="11"/>
        <v>3.0000000000000001E-3</v>
      </c>
      <c r="Q70" s="173"/>
      <c r="R70" s="173">
        <v>5.27536E-4</v>
      </c>
      <c r="S70" s="167"/>
      <c r="Z70">
        <v>0</v>
      </c>
    </row>
    <row r="71" spans="1:26" ht="24.95" customHeight="1" x14ac:dyDescent="0.25">
      <c r="A71" s="171"/>
      <c r="B71" s="168" t="s">
        <v>689</v>
      </c>
      <c r="C71" s="172" t="s">
        <v>714</v>
      </c>
      <c r="D71" s="168" t="s">
        <v>715</v>
      </c>
      <c r="E71" s="168" t="s">
        <v>209</v>
      </c>
      <c r="F71" s="169">
        <v>6</v>
      </c>
      <c r="G71" s="170"/>
      <c r="H71" s="170"/>
      <c r="I71" s="170">
        <f t="shared" si="7"/>
        <v>0</v>
      </c>
      <c r="J71" s="168">
        <f t="shared" si="8"/>
        <v>45.9</v>
      </c>
      <c r="K71" s="1">
        <f t="shared" si="9"/>
        <v>0</v>
      </c>
      <c r="L71" s="1">
        <f t="shared" si="10"/>
        <v>0</v>
      </c>
      <c r="M71" s="1"/>
      <c r="N71" s="1">
        <v>7.65</v>
      </c>
      <c r="O71" s="1"/>
      <c r="P71" s="167">
        <f t="shared" si="11"/>
        <v>3.9E-2</v>
      </c>
      <c r="Q71" s="173"/>
      <c r="R71" s="173">
        <v>6.4799999999999996E-3</v>
      </c>
      <c r="S71" s="167"/>
      <c r="Z71">
        <v>0</v>
      </c>
    </row>
    <row r="72" spans="1:26" ht="24.95" customHeight="1" x14ac:dyDescent="0.25">
      <c r="A72" s="171"/>
      <c r="B72" s="168" t="s">
        <v>689</v>
      </c>
      <c r="C72" s="172" t="s">
        <v>716</v>
      </c>
      <c r="D72" s="168" t="s">
        <v>717</v>
      </c>
      <c r="E72" s="168" t="s">
        <v>209</v>
      </c>
      <c r="F72" s="169">
        <v>1</v>
      </c>
      <c r="G72" s="170"/>
      <c r="H72" s="170"/>
      <c r="I72" s="170">
        <f t="shared" si="7"/>
        <v>0</v>
      </c>
      <c r="J72" s="168">
        <f t="shared" si="8"/>
        <v>7.81</v>
      </c>
      <c r="K72" s="1">
        <f t="shared" si="9"/>
        <v>0</v>
      </c>
      <c r="L72" s="1">
        <f t="shared" si="10"/>
        <v>0</v>
      </c>
      <c r="M72" s="1"/>
      <c r="N72" s="1">
        <v>7.8100000000000005</v>
      </c>
      <c r="O72" s="1"/>
      <c r="P72" s="167">
        <f t="shared" si="11"/>
        <v>6.0000000000000001E-3</v>
      </c>
      <c r="Q72" s="173"/>
      <c r="R72" s="173">
        <v>5.62E-3</v>
      </c>
      <c r="S72" s="167"/>
      <c r="Z72">
        <v>0</v>
      </c>
    </row>
    <row r="73" spans="1:26" ht="24.95" customHeight="1" x14ac:dyDescent="0.25">
      <c r="A73" s="171"/>
      <c r="B73" s="168" t="s">
        <v>288</v>
      </c>
      <c r="C73" s="172" t="s">
        <v>718</v>
      </c>
      <c r="D73" s="168" t="s">
        <v>719</v>
      </c>
      <c r="E73" s="168" t="s">
        <v>160</v>
      </c>
      <c r="F73" s="169">
        <v>2</v>
      </c>
      <c r="G73" s="170"/>
      <c r="H73" s="170"/>
      <c r="I73" s="170">
        <f t="shared" si="7"/>
        <v>0</v>
      </c>
      <c r="J73" s="168">
        <f t="shared" si="8"/>
        <v>13.5</v>
      </c>
      <c r="K73" s="1">
        <f t="shared" si="9"/>
        <v>0</v>
      </c>
      <c r="L73" s="1">
        <f t="shared" si="10"/>
        <v>0</v>
      </c>
      <c r="M73" s="1"/>
      <c r="N73" s="1">
        <v>6.75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288</v>
      </c>
      <c r="C74" s="172" t="s">
        <v>720</v>
      </c>
      <c r="D74" s="168" t="s">
        <v>721</v>
      </c>
      <c r="E74" s="168" t="s">
        <v>160</v>
      </c>
      <c r="F74" s="169">
        <v>2</v>
      </c>
      <c r="G74" s="170"/>
      <c r="H74" s="170"/>
      <c r="I74" s="170">
        <f t="shared" si="7"/>
        <v>0</v>
      </c>
      <c r="J74" s="168">
        <f t="shared" si="8"/>
        <v>16.34</v>
      </c>
      <c r="K74" s="1">
        <f t="shared" si="9"/>
        <v>0</v>
      </c>
      <c r="L74" s="1">
        <f t="shared" si="10"/>
        <v>0</v>
      </c>
      <c r="M74" s="1"/>
      <c r="N74" s="1">
        <v>8.17</v>
      </c>
      <c r="O74" s="1"/>
      <c r="P74" s="167"/>
      <c r="Q74" s="173"/>
      <c r="R74" s="173"/>
      <c r="S74" s="167"/>
      <c r="Z74">
        <v>0</v>
      </c>
    </row>
    <row r="75" spans="1:26" x14ac:dyDescent="0.25">
      <c r="A75" s="156"/>
      <c r="B75" s="156"/>
      <c r="C75" s="156"/>
      <c r="D75" s="156" t="s">
        <v>635</v>
      </c>
      <c r="E75" s="156"/>
      <c r="F75" s="167"/>
      <c r="G75" s="159"/>
      <c r="H75" s="159">
        <f>ROUND((SUM(M59:M74))/1,2)</f>
        <v>0</v>
      </c>
      <c r="I75" s="159">
        <f>ROUND((SUM(I59:I74))/1,2)</f>
        <v>0</v>
      </c>
      <c r="J75" s="156"/>
      <c r="K75" s="156"/>
      <c r="L75" s="156">
        <f>ROUND((SUM(L59:L74))/1,2)</f>
        <v>0</v>
      </c>
      <c r="M75" s="156">
        <f>ROUND((SUM(M59:M74))/1,2)</f>
        <v>0</v>
      </c>
      <c r="N75" s="156"/>
      <c r="O75" s="156"/>
      <c r="P75" s="174">
        <f>ROUND((SUM(P59:P74))/1,2)</f>
        <v>0.08</v>
      </c>
      <c r="Q75" s="153"/>
      <c r="R75" s="153"/>
      <c r="S75" s="174">
        <f>ROUND((SUM(S59:S74))/1,2)</f>
        <v>0</v>
      </c>
      <c r="T75" s="153"/>
      <c r="U75" s="153"/>
      <c r="V75" s="153"/>
      <c r="W75" s="153"/>
      <c r="X75" s="153"/>
      <c r="Y75" s="153"/>
      <c r="Z75" s="153"/>
    </row>
    <row r="76" spans="1:26" x14ac:dyDescent="0.25">
      <c r="A76" s="1"/>
      <c r="B76" s="1"/>
      <c r="C76" s="1"/>
      <c r="D76" s="1"/>
      <c r="E76" s="1"/>
      <c r="F76" s="163"/>
      <c r="G76" s="149"/>
      <c r="H76" s="149"/>
      <c r="I76" s="149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56"/>
      <c r="B77" s="156"/>
      <c r="C77" s="156"/>
      <c r="D77" s="156" t="s">
        <v>636</v>
      </c>
      <c r="E77" s="156"/>
      <c r="F77" s="16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3"/>
      <c r="R77" s="153"/>
      <c r="S77" s="156"/>
      <c r="T77" s="153"/>
      <c r="U77" s="153"/>
      <c r="V77" s="153"/>
      <c r="W77" s="153"/>
      <c r="X77" s="153"/>
      <c r="Y77" s="153"/>
      <c r="Z77" s="153"/>
    </row>
    <row r="78" spans="1:26" ht="24.95" customHeight="1" x14ac:dyDescent="0.25">
      <c r="A78" s="171"/>
      <c r="B78" s="168" t="s">
        <v>722</v>
      </c>
      <c r="C78" s="172" t="s">
        <v>723</v>
      </c>
      <c r="D78" s="168" t="s">
        <v>724</v>
      </c>
      <c r="E78" s="168" t="s">
        <v>725</v>
      </c>
      <c r="F78" s="169">
        <v>1</v>
      </c>
      <c r="G78" s="170"/>
      <c r="H78" s="170"/>
      <c r="I78" s="170">
        <f>ROUND(F78*(G78+H78),2)</f>
        <v>0</v>
      </c>
      <c r="J78" s="168">
        <f>ROUND(F78*(N78),2)</f>
        <v>65.989999999999995</v>
      </c>
      <c r="K78" s="1">
        <f>ROUND(F78*(O78),2)</f>
        <v>0</v>
      </c>
      <c r="L78" s="1">
        <f>ROUND(F78*(G78),2)</f>
        <v>0</v>
      </c>
      <c r="M78" s="1"/>
      <c r="N78" s="1">
        <v>65.989999999999995</v>
      </c>
      <c r="O78" s="1"/>
      <c r="P78" s="167">
        <f>ROUND(F78*(R78),3)</f>
        <v>5.0000000000000001E-3</v>
      </c>
      <c r="Q78" s="173"/>
      <c r="R78" s="173">
        <v>5.0000000000000001E-3</v>
      </c>
      <c r="S78" s="167"/>
      <c r="Z78">
        <v>0</v>
      </c>
    </row>
    <row r="79" spans="1:26" ht="24.95" customHeight="1" x14ac:dyDescent="0.25">
      <c r="A79" s="171"/>
      <c r="B79" s="168" t="s">
        <v>701</v>
      </c>
      <c r="C79" s="172" t="s">
        <v>726</v>
      </c>
      <c r="D79" s="168" t="s">
        <v>727</v>
      </c>
      <c r="E79" s="168" t="s">
        <v>728</v>
      </c>
      <c r="F79" s="169">
        <v>1</v>
      </c>
      <c r="G79" s="170"/>
      <c r="H79" s="170"/>
      <c r="I79" s="170">
        <f>ROUND(F79*(G79+H79),2)</f>
        <v>0</v>
      </c>
      <c r="J79" s="168">
        <f>ROUND(F79*(N79),2)</f>
        <v>354.82</v>
      </c>
      <c r="K79" s="1">
        <f>ROUND(F79*(O79),2)</f>
        <v>0</v>
      </c>
      <c r="L79" s="1"/>
      <c r="M79" s="1">
        <f>ROUND(F79*(H79),2)</f>
        <v>0</v>
      </c>
      <c r="N79" s="1">
        <v>354.82</v>
      </c>
      <c r="O79" s="1"/>
      <c r="P79" s="167">
        <f>ROUND(F79*(R79),3)</f>
        <v>6.5000000000000002E-2</v>
      </c>
      <c r="Q79" s="173"/>
      <c r="R79" s="173">
        <v>6.5000000000000002E-2</v>
      </c>
      <c r="S79" s="167"/>
      <c r="Z79">
        <v>0</v>
      </c>
    </row>
    <row r="80" spans="1:26" ht="24.95" customHeight="1" x14ac:dyDescent="0.25">
      <c r="A80" s="171"/>
      <c r="B80" s="168" t="s">
        <v>696</v>
      </c>
      <c r="C80" s="172" t="s">
        <v>729</v>
      </c>
      <c r="D80" s="168" t="s">
        <v>730</v>
      </c>
      <c r="E80" s="168" t="s">
        <v>160</v>
      </c>
      <c r="F80" s="169">
        <v>1</v>
      </c>
      <c r="G80" s="170"/>
      <c r="H80" s="170"/>
      <c r="I80" s="170">
        <f>ROUND(F80*(G80+H80),2)</f>
        <v>0</v>
      </c>
      <c r="J80" s="168">
        <f>ROUND(F80*(N80),2)</f>
        <v>5.05</v>
      </c>
      <c r="K80" s="1">
        <f>ROUND(F80*(O80),2)</f>
        <v>0</v>
      </c>
      <c r="L80" s="1"/>
      <c r="M80" s="1">
        <f>ROUND(F80*(H80),2)</f>
        <v>0</v>
      </c>
      <c r="N80" s="1">
        <v>5.05</v>
      </c>
      <c r="O80" s="1"/>
      <c r="P80" s="167">
        <f>ROUND(F80*(R80),3)</f>
        <v>3.0000000000000001E-3</v>
      </c>
      <c r="Q80" s="173"/>
      <c r="R80" s="173">
        <v>2.5000000000000001E-3</v>
      </c>
      <c r="S80" s="167"/>
      <c r="Z80">
        <v>0</v>
      </c>
    </row>
    <row r="81" spans="1:26" ht="24.95" customHeight="1" x14ac:dyDescent="0.25">
      <c r="A81" s="171"/>
      <c r="B81" s="168" t="s">
        <v>722</v>
      </c>
      <c r="C81" s="172" t="s">
        <v>731</v>
      </c>
      <c r="D81" s="168" t="s">
        <v>732</v>
      </c>
      <c r="E81" s="168" t="s">
        <v>148</v>
      </c>
      <c r="F81" s="169">
        <v>7.2500000000000009E-2</v>
      </c>
      <c r="G81" s="170"/>
      <c r="H81" s="170"/>
      <c r="I81" s="170">
        <f>ROUND(F81*(G81+H81),2)</f>
        <v>0</v>
      </c>
      <c r="J81" s="168">
        <f>ROUND(F81*(N81),2)</f>
        <v>1.72</v>
      </c>
      <c r="K81" s="1">
        <f>ROUND(F81*(O81),2)</f>
        <v>0</v>
      </c>
      <c r="L81" s="1">
        <f>ROUND(F81*(G81),2)</f>
        <v>0</v>
      </c>
      <c r="M81" s="1"/>
      <c r="N81" s="1">
        <v>23.71</v>
      </c>
      <c r="O81" s="1"/>
      <c r="P81" s="167"/>
      <c r="Q81" s="173"/>
      <c r="R81" s="173"/>
      <c r="S81" s="167"/>
      <c r="Z81">
        <v>0</v>
      </c>
    </row>
    <row r="82" spans="1:26" x14ac:dyDescent="0.25">
      <c r="A82" s="156"/>
      <c r="B82" s="156"/>
      <c r="C82" s="156"/>
      <c r="D82" s="156" t="s">
        <v>636</v>
      </c>
      <c r="E82" s="156"/>
      <c r="F82" s="167"/>
      <c r="G82" s="159"/>
      <c r="H82" s="159">
        <f>ROUND((SUM(M77:M81))/1,2)</f>
        <v>0</v>
      </c>
      <c r="I82" s="159">
        <f>ROUND((SUM(I77:I81))/1,2)</f>
        <v>0</v>
      </c>
      <c r="J82" s="156"/>
      <c r="K82" s="156"/>
      <c r="L82" s="156">
        <f>ROUND((SUM(L77:L81))/1,2)</f>
        <v>0</v>
      </c>
      <c r="M82" s="156">
        <f>ROUND((SUM(M77:M81))/1,2)</f>
        <v>0</v>
      </c>
      <c r="N82" s="156"/>
      <c r="O82" s="156"/>
      <c r="P82" s="174">
        <f>ROUND((SUM(P77:P81))/1,2)</f>
        <v>7.0000000000000007E-2</v>
      </c>
      <c r="Q82" s="153"/>
      <c r="R82" s="153"/>
      <c r="S82" s="174">
        <f>ROUND((SUM(S77:S81))/1,2)</f>
        <v>0</v>
      </c>
      <c r="T82" s="153"/>
      <c r="U82" s="153"/>
      <c r="V82" s="153"/>
      <c r="W82" s="153"/>
      <c r="X82" s="153"/>
      <c r="Y82" s="153"/>
      <c r="Z82" s="153"/>
    </row>
    <row r="83" spans="1:26" x14ac:dyDescent="0.25">
      <c r="A83" s="1"/>
      <c r="B83" s="1"/>
      <c r="C83" s="1"/>
      <c r="D83" s="1"/>
      <c r="E83" s="1"/>
      <c r="F83" s="163"/>
      <c r="G83" s="149"/>
      <c r="H83" s="149"/>
      <c r="I83" s="149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6"/>
      <c r="B84" s="156"/>
      <c r="C84" s="156"/>
      <c r="D84" s="156" t="s">
        <v>83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95" customHeight="1" x14ac:dyDescent="0.25">
      <c r="A85" s="171"/>
      <c r="B85" s="168" t="s">
        <v>309</v>
      </c>
      <c r="C85" s="172" t="s">
        <v>733</v>
      </c>
      <c r="D85" s="168" t="s">
        <v>734</v>
      </c>
      <c r="E85" s="168" t="s">
        <v>735</v>
      </c>
      <c r="F85" s="169">
        <v>1</v>
      </c>
      <c r="G85" s="170"/>
      <c r="H85" s="170"/>
      <c r="I85" s="170">
        <f t="shared" ref="I85:I99" si="12">ROUND(F85*(G85+H85),2)</f>
        <v>0</v>
      </c>
      <c r="J85" s="168">
        <f t="shared" ref="J85:J99" si="13">ROUND(F85*(N85),2)</f>
        <v>18.18</v>
      </c>
      <c r="K85" s="1">
        <f t="shared" ref="K85:K99" si="14">ROUND(F85*(O85),2)</f>
        <v>0</v>
      </c>
      <c r="L85" s="1">
        <f>ROUND(F85*(G85),2)</f>
        <v>0</v>
      </c>
      <c r="M85" s="1"/>
      <c r="N85" s="1">
        <v>18.18</v>
      </c>
      <c r="O85" s="1"/>
      <c r="P85" s="167">
        <f t="shared" ref="P85:P90" si="15">ROUND(F85*(R85),3)</f>
        <v>1E-3</v>
      </c>
      <c r="Q85" s="173"/>
      <c r="R85" s="173">
        <v>6.9999999999999999E-4</v>
      </c>
      <c r="S85" s="167"/>
      <c r="Z85">
        <v>0</v>
      </c>
    </row>
    <row r="86" spans="1:26" ht="24.95" customHeight="1" x14ac:dyDescent="0.25">
      <c r="A86" s="171"/>
      <c r="B86" s="168" t="s">
        <v>309</v>
      </c>
      <c r="C86" s="172" t="s">
        <v>736</v>
      </c>
      <c r="D86" s="168" t="s">
        <v>737</v>
      </c>
      <c r="E86" s="168" t="s">
        <v>735</v>
      </c>
      <c r="F86" s="169">
        <v>1</v>
      </c>
      <c r="G86" s="170"/>
      <c r="H86" s="170"/>
      <c r="I86" s="170">
        <f t="shared" si="12"/>
        <v>0</v>
      </c>
      <c r="J86" s="168">
        <f t="shared" si="13"/>
        <v>15.98</v>
      </c>
      <c r="K86" s="1">
        <f t="shared" si="14"/>
        <v>0</v>
      </c>
      <c r="L86" s="1">
        <f>ROUND(F86*(G86),2)</f>
        <v>0</v>
      </c>
      <c r="M86" s="1"/>
      <c r="N86" s="1">
        <v>15.98</v>
      </c>
      <c r="O86" s="1"/>
      <c r="P86" s="167">
        <f t="shared" si="15"/>
        <v>1E-3</v>
      </c>
      <c r="Q86" s="173"/>
      <c r="R86" s="173">
        <v>8.0000000000000004E-4</v>
      </c>
      <c r="S86" s="167"/>
      <c r="Z86">
        <v>0</v>
      </c>
    </row>
    <row r="87" spans="1:26" ht="24.95" customHeight="1" x14ac:dyDescent="0.25">
      <c r="A87" s="171"/>
      <c r="B87" s="168" t="s">
        <v>309</v>
      </c>
      <c r="C87" s="172" t="s">
        <v>738</v>
      </c>
      <c r="D87" s="168" t="s">
        <v>739</v>
      </c>
      <c r="E87" s="168" t="s">
        <v>725</v>
      </c>
      <c r="F87" s="169">
        <v>2</v>
      </c>
      <c r="G87" s="170"/>
      <c r="H87" s="170"/>
      <c r="I87" s="170">
        <f t="shared" si="12"/>
        <v>0</v>
      </c>
      <c r="J87" s="168">
        <f t="shared" si="13"/>
        <v>37.24</v>
      </c>
      <c r="K87" s="1">
        <f t="shared" si="14"/>
        <v>0</v>
      </c>
      <c r="L87" s="1">
        <f>ROUND(F87*(G87),2)</f>
        <v>0</v>
      </c>
      <c r="M87" s="1"/>
      <c r="N87" s="1">
        <v>18.62</v>
      </c>
      <c r="O87" s="1"/>
      <c r="P87" s="167">
        <f t="shared" si="15"/>
        <v>4.0000000000000001E-3</v>
      </c>
      <c r="Q87" s="173"/>
      <c r="R87" s="173">
        <v>2.0400000000000001E-3</v>
      </c>
      <c r="S87" s="167"/>
      <c r="Z87">
        <v>0</v>
      </c>
    </row>
    <row r="88" spans="1:26" ht="24.95" customHeight="1" x14ac:dyDescent="0.25">
      <c r="A88" s="171"/>
      <c r="B88" s="168" t="s">
        <v>280</v>
      </c>
      <c r="C88" s="172" t="s">
        <v>740</v>
      </c>
      <c r="D88" s="168" t="s">
        <v>741</v>
      </c>
      <c r="E88" s="168" t="s">
        <v>160</v>
      </c>
      <c r="F88" s="169">
        <v>1</v>
      </c>
      <c r="G88" s="170"/>
      <c r="H88" s="170"/>
      <c r="I88" s="170">
        <f t="shared" si="12"/>
        <v>0</v>
      </c>
      <c r="J88" s="168">
        <f t="shared" si="13"/>
        <v>88.76</v>
      </c>
      <c r="K88" s="1">
        <f t="shared" si="14"/>
        <v>0</v>
      </c>
      <c r="L88" s="1"/>
      <c r="M88" s="1">
        <f>ROUND(F88*(H88),2)</f>
        <v>0</v>
      </c>
      <c r="N88" s="1">
        <v>88.76</v>
      </c>
      <c r="O88" s="1"/>
      <c r="P88" s="167">
        <f t="shared" si="15"/>
        <v>1.2E-2</v>
      </c>
      <c r="Q88" s="173"/>
      <c r="R88" s="173">
        <v>1.2E-2</v>
      </c>
      <c r="S88" s="167"/>
      <c r="Z88">
        <v>0</v>
      </c>
    </row>
    <row r="89" spans="1:26" ht="24.95" customHeight="1" x14ac:dyDescent="0.25">
      <c r="A89" s="171"/>
      <c r="B89" s="168" t="s">
        <v>280</v>
      </c>
      <c r="C89" s="172" t="s">
        <v>742</v>
      </c>
      <c r="D89" s="168" t="s">
        <v>743</v>
      </c>
      <c r="E89" s="168" t="s">
        <v>160</v>
      </c>
      <c r="F89" s="169">
        <v>1</v>
      </c>
      <c r="G89" s="170"/>
      <c r="H89" s="170"/>
      <c r="I89" s="170">
        <f t="shared" si="12"/>
        <v>0</v>
      </c>
      <c r="J89" s="168">
        <f t="shared" si="13"/>
        <v>112.19</v>
      </c>
      <c r="K89" s="1">
        <f t="shared" si="14"/>
        <v>0</v>
      </c>
      <c r="L89" s="1"/>
      <c r="M89" s="1">
        <f>ROUND(F89*(H89),2)</f>
        <v>0</v>
      </c>
      <c r="N89" s="1">
        <v>112.19</v>
      </c>
      <c r="O89" s="1"/>
      <c r="P89" s="167">
        <f t="shared" si="15"/>
        <v>1.2E-2</v>
      </c>
      <c r="Q89" s="173"/>
      <c r="R89" s="173">
        <v>1.2E-2</v>
      </c>
      <c r="S89" s="167"/>
      <c r="Z89">
        <v>0</v>
      </c>
    </row>
    <row r="90" spans="1:26" ht="24.95" customHeight="1" x14ac:dyDescent="0.25">
      <c r="A90" s="171"/>
      <c r="B90" s="168" t="s">
        <v>309</v>
      </c>
      <c r="C90" s="172" t="s">
        <v>744</v>
      </c>
      <c r="D90" s="168" t="s">
        <v>745</v>
      </c>
      <c r="E90" s="168" t="s">
        <v>725</v>
      </c>
      <c r="F90" s="169">
        <v>2</v>
      </c>
      <c r="G90" s="170"/>
      <c r="H90" s="170"/>
      <c r="I90" s="170">
        <f t="shared" si="12"/>
        <v>0</v>
      </c>
      <c r="J90" s="168">
        <f t="shared" si="13"/>
        <v>7.14</v>
      </c>
      <c r="K90" s="1">
        <f t="shared" si="14"/>
        <v>0</v>
      </c>
      <c r="L90" s="1">
        <f>ROUND(F90*(G90),2)</f>
        <v>0</v>
      </c>
      <c r="M90" s="1"/>
      <c r="N90" s="1">
        <v>3.57</v>
      </c>
      <c r="O90" s="1"/>
      <c r="P90" s="167">
        <f t="shared" si="15"/>
        <v>1E-3</v>
      </c>
      <c r="Q90" s="173"/>
      <c r="R90" s="173">
        <v>2.7999999999999998E-4</v>
      </c>
      <c r="S90" s="167"/>
      <c r="Z90">
        <v>0</v>
      </c>
    </row>
    <row r="91" spans="1:26" ht="24.95" customHeight="1" x14ac:dyDescent="0.25">
      <c r="A91" s="171"/>
      <c r="B91" s="168" t="s">
        <v>696</v>
      </c>
      <c r="C91" s="172" t="s">
        <v>746</v>
      </c>
      <c r="D91" s="168" t="s">
        <v>747</v>
      </c>
      <c r="E91" s="168" t="s">
        <v>728</v>
      </c>
      <c r="F91" s="169">
        <v>2</v>
      </c>
      <c r="G91" s="170"/>
      <c r="H91" s="170"/>
      <c r="I91" s="170">
        <f t="shared" si="12"/>
        <v>0</v>
      </c>
      <c r="J91" s="168">
        <f t="shared" si="13"/>
        <v>12.92</v>
      </c>
      <c r="K91" s="1">
        <f t="shared" si="14"/>
        <v>0</v>
      </c>
      <c r="L91" s="1"/>
      <c r="M91" s="1">
        <f>ROUND(F91*(H91),2)</f>
        <v>0</v>
      </c>
      <c r="N91" s="1">
        <v>6.46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309</v>
      </c>
      <c r="C92" s="172" t="s">
        <v>748</v>
      </c>
      <c r="D92" s="168" t="s">
        <v>749</v>
      </c>
      <c r="E92" s="168" t="s">
        <v>725</v>
      </c>
      <c r="F92" s="169">
        <v>3</v>
      </c>
      <c r="G92" s="170"/>
      <c r="H92" s="170"/>
      <c r="I92" s="170">
        <f t="shared" si="12"/>
        <v>0</v>
      </c>
      <c r="J92" s="168">
        <f t="shared" si="13"/>
        <v>51.36</v>
      </c>
      <c r="K92" s="1">
        <f t="shared" si="14"/>
        <v>0</v>
      </c>
      <c r="L92" s="1">
        <f>ROUND(F92*(G92),2)</f>
        <v>0</v>
      </c>
      <c r="M92" s="1"/>
      <c r="N92" s="1">
        <v>17.12</v>
      </c>
      <c r="O92" s="1"/>
      <c r="P92" s="167">
        <f t="shared" ref="P92:P98" si="16">ROUND(F92*(R92),3)</f>
        <v>4.0000000000000001E-3</v>
      </c>
      <c r="Q92" s="173"/>
      <c r="R92" s="173">
        <v>1.39E-3</v>
      </c>
      <c r="S92" s="167"/>
      <c r="Z92">
        <v>0</v>
      </c>
    </row>
    <row r="93" spans="1:26" ht="24.95" customHeight="1" x14ac:dyDescent="0.25">
      <c r="A93" s="171"/>
      <c r="B93" s="168" t="s">
        <v>696</v>
      </c>
      <c r="C93" s="172" t="s">
        <v>750</v>
      </c>
      <c r="D93" s="168" t="s">
        <v>751</v>
      </c>
      <c r="E93" s="168" t="s">
        <v>160</v>
      </c>
      <c r="F93" s="169">
        <v>2</v>
      </c>
      <c r="G93" s="170"/>
      <c r="H93" s="170"/>
      <c r="I93" s="170">
        <f t="shared" si="12"/>
        <v>0</v>
      </c>
      <c r="J93" s="168">
        <f t="shared" si="13"/>
        <v>51.4</v>
      </c>
      <c r="K93" s="1">
        <f t="shared" si="14"/>
        <v>0</v>
      </c>
      <c r="L93" s="1"/>
      <c r="M93" s="1">
        <f>ROUND(F93*(H93),2)</f>
        <v>0</v>
      </c>
      <c r="N93" s="1">
        <v>25.7</v>
      </c>
      <c r="O93" s="1"/>
      <c r="P93" s="167">
        <f t="shared" si="16"/>
        <v>5.0000000000000001E-3</v>
      </c>
      <c r="Q93" s="173"/>
      <c r="R93" s="173">
        <v>2.5500000000000002E-3</v>
      </c>
      <c r="S93" s="167"/>
      <c r="Z93">
        <v>0</v>
      </c>
    </row>
    <row r="94" spans="1:26" ht="35.1" customHeight="1" x14ac:dyDescent="0.25">
      <c r="A94" s="171"/>
      <c r="B94" s="168" t="s">
        <v>280</v>
      </c>
      <c r="C94" s="172" t="s">
        <v>752</v>
      </c>
      <c r="D94" s="168" t="s">
        <v>753</v>
      </c>
      <c r="E94" s="168" t="s">
        <v>160</v>
      </c>
      <c r="F94" s="169">
        <v>1</v>
      </c>
      <c r="G94" s="170"/>
      <c r="H94" s="170"/>
      <c r="I94" s="170">
        <f t="shared" si="12"/>
        <v>0</v>
      </c>
      <c r="J94" s="168">
        <f t="shared" si="13"/>
        <v>40.119999999999997</v>
      </c>
      <c r="K94" s="1">
        <f t="shared" si="14"/>
        <v>0</v>
      </c>
      <c r="L94" s="1"/>
      <c r="M94" s="1">
        <f>ROUND(F94*(H94),2)</f>
        <v>0</v>
      </c>
      <c r="N94" s="1">
        <v>40.119999999999997</v>
      </c>
      <c r="O94" s="1"/>
      <c r="P94" s="167">
        <f t="shared" si="16"/>
        <v>0.01</v>
      </c>
      <c r="Q94" s="173"/>
      <c r="R94" s="173">
        <v>0.01</v>
      </c>
      <c r="S94" s="167"/>
      <c r="Z94">
        <v>0</v>
      </c>
    </row>
    <row r="95" spans="1:26" ht="24.95" customHeight="1" x14ac:dyDescent="0.25">
      <c r="A95" s="171"/>
      <c r="B95" s="168" t="s">
        <v>309</v>
      </c>
      <c r="C95" s="172" t="s">
        <v>754</v>
      </c>
      <c r="D95" s="168" t="s">
        <v>755</v>
      </c>
      <c r="E95" s="168" t="s">
        <v>725</v>
      </c>
      <c r="F95" s="169">
        <v>3</v>
      </c>
      <c r="G95" s="170"/>
      <c r="H95" s="170"/>
      <c r="I95" s="170">
        <f t="shared" si="12"/>
        <v>0</v>
      </c>
      <c r="J95" s="168">
        <f t="shared" si="13"/>
        <v>71.64</v>
      </c>
      <c r="K95" s="1">
        <f t="shared" si="14"/>
        <v>0</v>
      </c>
      <c r="L95" s="1">
        <f>ROUND(F95*(G95),2)</f>
        <v>0</v>
      </c>
      <c r="M95" s="1"/>
      <c r="N95" s="1">
        <v>23.88</v>
      </c>
      <c r="O95" s="1"/>
      <c r="P95" s="167">
        <f t="shared" si="16"/>
        <v>1E-3</v>
      </c>
      <c r="Q95" s="173"/>
      <c r="R95" s="173">
        <v>3.6999999999999999E-4</v>
      </c>
      <c r="S95" s="167"/>
      <c r="Z95">
        <v>0</v>
      </c>
    </row>
    <row r="96" spans="1:26" ht="24.95" customHeight="1" x14ac:dyDescent="0.25">
      <c r="A96" s="171"/>
      <c r="B96" s="168" t="s">
        <v>701</v>
      </c>
      <c r="C96" s="172" t="s">
        <v>756</v>
      </c>
      <c r="D96" s="168" t="s">
        <v>757</v>
      </c>
      <c r="E96" s="168" t="s">
        <v>160</v>
      </c>
      <c r="F96" s="169">
        <v>3</v>
      </c>
      <c r="G96" s="170"/>
      <c r="H96" s="170"/>
      <c r="I96" s="170">
        <f t="shared" si="12"/>
        <v>0</v>
      </c>
      <c r="J96" s="168">
        <f t="shared" si="13"/>
        <v>218.34</v>
      </c>
      <c r="K96" s="1">
        <f t="shared" si="14"/>
        <v>0</v>
      </c>
      <c r="L96" s="1"/>
      <c r="M96" s="1">
        <f>ROUND(F96*(H96),2)</f>
        <v>0</v>
      </c>
      <c r="N96" s="1">
        <v>72.78</v>
      </c>
      <c r="O96" s="1"/>
      <c r="P96" s="167">
        <f t="shared" si="16"/>
        <v>5.7000000000000002E-2</v>
      </c>
      <c r="Q96" s="173"/>
      <c r="R96" s="173">
        <v>1.9E-2</v>
      </c>
      <c r="S96" s="167"/>
      <c r="Z96">
        <v>0</v>
      </c>
    </row>
    <row r="97" spans="1:26" ht="24.95" customHeight="1" x14ac:dyDescent="0.25">
      <c r="A97" s="171"/>
      <c r="B97" s="168" t="s">
        <v>309</v>
      </c>
      <c r="C97" s="172" t="s">
        <v>758</v>
      </c>
      <c r="D97" s="168" t="s">
        <v>759</v>
      </c>
      <c r="E97" s="168" t="s">
        <v>160</v>
      </c>
      <c r="F97" s="169">
        <v>3</v>
      </c>
      <c r="G97" s="170"/>
      <c r="H97" s="170"/>
      <c r="I97" s="170">
        <f t="shared" si="12"/>
        <v>0</v>
      </c>
      <c r="J97" s="168">
        <f t="shared" si="13"/>
        <v>13.65</v>
      </c>
      <c r="K97" s="1">
        <f t="shared" si="14"/>
        <v>0</v>
      </c>
      <c r="L97" s="1">
        <f>ROUND(F97*(G97),2)</f>
        <v>0</v>
      </c>
      <c r="M97" s="1"/>
      <c r="N97" s="1">
        <v>4.55</v>
      </c>
      <c r="O97" s="1"/>
      <c r="P97" s="167">
        <f t="shared" si="16"/>
        <v>0</v>
      </c>
      <c r="Q97" s="173"/>
      <c r="R97" s="173">
        <v>4.0000000000000003E-5</v>
      </c>
      <c r="S97" s="167"/>
      <c r="Z97">
        <v>0</v>
      </c>
    </row>
    <row r="98" spans="1:26" ht="35.1" customHeight="1" x14ac:dyDescent="0.25">
      <c r="A98" s="171"/>
      <c r="B98" s="168" t="s">
        <v>696</v>
      </c>
      <c r="C98" s="172" t="s">
        <v>760</v>
      </c>
      <c r="D98" s="168" t="s">
        <v>761</v>
      </c>
      <c r="E98" s="168" t="s">
        <v>160</v>
      </c>
      <c r="F98" s="169">
        <v>3</v>
      </c>
      <c r="G98" s="170"/>
      <c r="H98" s="170"/>
      <c r="I98" s="170">
        <f t="shared" si="12"/>
        <v>0</v>
      </c>
      <c r="J98" s="168">
        <f t="shared" si="13"/>
        <v>208.98</v>
      </c>
      <c r="K98" s="1">
        <f t="shared" si="14"/>
        <v>0</v>
      </c>
      <c r="L98" s="1"/>
      <c r="M98" s="1">
        <f>ROUND(F98*(H98),2)</f>
        <v>0</v>
      </c>
      <c r="N98" s="1">
        <v>69.66</v>
      </c>
      <c r="O98" s="1"/>
      <c r="P98" s="167">
        <f t="shared" si="16"/>
        <v>3.0000000000000001E-3</v>
      </c>
      <c r="Q98" s="173"/>
      <c r="R98" s="173">
        <v>1E-3</v>
      </c>
      <c r="S98" s="167"/>
      <c r="Z98">
        <v>0</v>
      </c>
    </row>
    <row r="99" spans="1:26" ht="24.95" customHeight="1" x14ac:dyDescent="0.25">
      <c r="A99" s="171"/>
      <c r="B99" s="168" t="s">
        <v>309</v>
      </c>
      <c r="C99" s="172" t="s">
        <v>762</v>
      </c>
      <c r="D99" s="168" t="s">
        <v>763</v>
      </c>
      <c r="E99" s="168" t="s">
        <v>148</v>
      </c>
      <c r="F99" s="169">
        <v>0.11064</v>
      </c>
      <c r="G99" s="170"/>
      <c r="H99" s="170"/>
      <c r="I99" s="170">
        <f t="shared" si="12"/>
        <v>0</v>
      </c>
      <c r="J99" s="168">
        <f t="shared" si="13"/>
        <v>1.59</v>
      </c>
      <c r="K99" s="1">
        <f t="shared" si="14"/>
        <v>0</v>
      </c>
      <c r="L99" s="1">
        <f>ROUND(F99*(G99),2)</f>
        <v>0</v>
      </c>
      <c r="M99" s="1"/>
      <c r="N99" s="1">
        <v>14.39</v>
      </c>
      <c r="O99" s="1"/>
      <c r="P99" s="167"/>
      <c r="Q99" s="173"/>
      <c r="R99" s="173"/>
      <c r="S99" s="167"/>
      <c r="Z99">
        <v>0</v>
      </c>
    </row>
    <row r="100" spans="1:26" x14ac:dyDescent="0.25">
      <c r="A100" s="156"/>
      <c r="B100" s="156"/>
      <c r="C100" s="156"/>
      <c r="D100" s="156" t="s">
        <v>83</v>
      </c>
      <c r="E100" s="156"/>
      <c r="F100" s="167"/>
      <c r="G100" s="159"/>
      <c r="H100" s="159">
        <f>ROUND((SUM(M84:M99))/1,2)</f>
        <v>0</v>
      </c>
      <c r="I100" s="159">
        <f>ROUND((SUM(I84:I99))/1,2)</f>
        <v>0</v>
      </c>
      <c r="J100" s="156"/>
      <c r="K100" s="156"/>
      <c r="L100" s="156">
        <f>ROUND((SUM(L84:L99))/1,2)</f>
        <v>0</v>
      </c>
      <c r="M100" s="156">
        <f>ROUND((SUM(M84:M99))/1,2)</f>
        <v>0</v>
      </c>
      <c r="N100" s="156"/>
      <c r="O100" s="156"/>
      <c r="P100" s="174">
        <f>ROUND((SUM(P84:P99))/1,2)</f>
        <v>0.11</v>
      </c>
      <c r="Q100" s="153"/>
      <c r="R100" s="153"/>
      <c r="S100" s="174">
        <f>ROUND((SUM(S84:S99))/1,2)</f>
        <v>0</v>
      </c>
      <c r="T100" s="153"/>
      <c r="U100" s="153"/>
      <c r="V100" s="153"/>
      <c r="W100" s="153"/>
      <c r="X100" s="153"/>
      <c r="Y100" s="153"/>
      <c r="Z100" s="153"/>
    </row>
    <row r="101" spans="1:26" x14ac:dyDescent="0.25">
      <c r="A101" s="1"/>
      <c r="B101" s="1"/>
      <c r="C101" s="1"/>
      <c r="D101" s="1"/>
      <c r="E101" s="1"/>
      <c r="F101" s="163"/>
      <c r="G101" s="149"/>
      <c r="H101" s="149"/>
      <c r="I101" s="149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56"/>
      <c r="B102" s="156"/>
      <c r="C102" s="156"/>
      <c r="D102" s="156" t="s">
        <v>91</v>
      </c>
      <c r="E102" s="156"/>
      <c r="F102" s="16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3"/>
      <c r="R102" s="153"/>
      <c r="S102" s="156"/>
      <c r="T102" s="153"/>
      <c r="U102" s="153"/>
      <c r="V102" s="153"/>
      <c r="W102" s="153"/>
      <c r="X102" s="153"/>
      <c r="Y102" s="153"/>
      <c r="Z102" s="153"/>
    </row>
    <row r="103" spans="1:26" ht="24.95" customHeight="1" x14ac:dyDescent="0.25">
      <c r="A103" s="171"/>
      <c r="B103" s="168" t="s">
        <v>696</v>
      </c>
      <c r="C103" s="172" t="s">
        <v>764</v>
      </c>
      <c r="D103" s="168" t="s">
        <v>765</v>
      </c>
      <c r="E103" s="168" t="s">
        <v>160</v>
      </c>
      <c r="F103" s="169">
        <v>2</v>
      </c>
      <c r="G103" s="170"/>
      <c r="H103" s="170"/>
      <c r="I103" s="170">
        <f>ROUND(F103*(G103+H103),2)</f>
        <v>0</v>
      </c>
      <c r="J103" s="168">
        <f>ROUND(F103*(N103),2)</f>
        <v>14.02</v>
      </c>
      <c r="K103" s="1">
        <f>ROUND(F103*(O103),2)</f>
        <v>0</v>
      </c>
      <c r="L103" s="1"/>
      <c r="M103" s="1">
        <f>ROUND(F103*(H103),2)</f>
        <v>0</v>
      </c>
      <c r="N103" s="1">
        <v>7.01</v>
      </c>
      <c r="O103" s="1"/>
      <c r="P103" s="167">
        <f>ROUND(F103*(R103),3)</f>
        <v>2E-3</v>
      </c>
      <c r="Q103" s="173"/>
      <c r="R103" s="173">
        <v>1.0200000000000001E-3</v>
      </c>
      <c r="S103" s="167"/>
      <c r="Z103">
        <v>0</v>
      </c>
    </row>
    <row r="104" spans="1:26" ht="24.95" customHeight="1" x14ac:dyDescent="0.25">
      <c r="A104" s="171"/>
      <c r="B104" s="168" t="s">
        <v>424</v>
      </c>
      <c r="C104" s="172" t="s">
        <v>766</v>
      </c>
      <c r="D104" s="168" t="s">
        <v>767</v>
      </c>
      <c r="E104" s="168" t="s">
        <v>160</v>
      </c>
      <c r="F104" s="169">
        <v>2</v>
      </c>
      <c r="G104" s="170"/>
      <c r="H104" s="170"/>
      <c r="I104" s="170">
        <f>ROUND(F104*(G104+H104),2)</f>
        <v>0</v>
      </c>
      <c r="J104" s="168">
        <f>ROUND(F104*(N104),2)</f>
        <v>6.66</v>
      </c>
      <c r="K104" s="1">
        <f>ROUND(F104*(O104),2)</f>
        <v>0</v>
      </c>
      <c r="L104" s="1">
        <f>ROUND(F104*(G104),2)</f>
        <v>0</v>
      </c>
      <c r="M104" s="1"/>
      <c r="N104" s="1">
        <v>3.33</v>
      </c>
      <c r="O104" s="1"/>
      <c r="P104" s="167">
        <f>ROUND(F104*(R104),3)</f>
        <v>1E-3</v>
      </c>
      <c r="Q104" s="173"/>
      <c r="R104" s="173">
        <v>4.0000000000000002E-4</v>
      </c>
      <c r="S104" s="167"/>
      <c r="Z104">
        <v>0</v>
      </c>
    </row>
    <row r="105" spans="1:26" ht="24.95" customHeight="1" x14ac:dyDescent="0.25">
      <c r="A105" s="171"/>
      <c r="B105" s="168" t="s">
        <v>424</v>
      </c>
      <c r="C105" s="172" t="s">
        <v>768</v>
      </c>
      <c r="D105" s="168" t="s">
        <v>769</v>
      </c>
      <c r="E105" s="168" t="s">
        <v>148</v>
      </c>
      <c r="F105" s="169">
        <v>2.8400000000000001E-3</v>
      </c>
      <c r="G105" s="170"/>
      <c r="H105" s="170"/>
      <c r="I105" s="170">
        <f>ROUND(F105*(G105+H105),2)</f>
        <v>0</v>
      </c>
      <c r="J105" s="168">
        <f>ROUND(F105*(N105),2)</f>
        <v>0.04</v>
      </c>
      <c r="K105" s="1">
        <f>ROUND(F105*(O105),2)</f>
        <v>0</v>
      </c>
      <c r="L105" s="1">
        <f>ROUND(F105*(G105),2)</f>
        <v>0</v>
      </c>
      <c r="M105" s="1"/>
      <c r="N105" s="1">
        <v>12.42</v>
      </c>
      <c r="O105" s="1"/>
      <c r="P105" s="167"/>
      <c r="Q105" s="173"/>
      <c r="R105" s="173"/>
      <c r="S105" s="167"/>
      <c r="Z105">
        <v>0</v>
      </c>
    </row>
    <row r="106" spans="1:26" x14ac:dyDescent="0.25">
      <c r="A106" s="156"/>
      <c r="B106" s="156"/>
      <c r="C106" s="156"/>
      <c r="D106" s="156" t="s">
        <v>91</v>
      </c>
      <c r="E106" s="156"/>
      <c r="F106" s="167"/>
      <c r="G106" s="159"/>
      <c r="H106" s="159"/>
      <c r="I106" s="159">
        <f>ROUND((SUM(I102:I105))/1,2)</f>
        <v>0</v>
      </c>
      <c r="J106" s="156"/>
      <c r="K106" s="156"/>
      <c r="L106" s="156">
        <f>ROUND((SUM(L102:L105))/1,2)</f>
        <v>0</v>
      </c>
      <c r="M106" s="156">
        <f>ROUND((SUM(M102:M105))/1,2)</f>
        <v>0</v>
      </c>
      <c r="N106" s="156"/>
      <c r="O106" s="156"/>
      <c r="P106" s="174">
        <f>ROUND((SUM(P102:P105))/1,2)</f>
        <v>0</v>
      </c>
      <c r="S106" s="167">
        <f>ROUND((SUM(S102:S105))/1,2)</f>
        <v>0</v>
      </c>
    </row>
    <row r="107" spans="1:26" x14ac:dyDescent="0.25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6"/>
      <c r="B108" s="156"/>
      <c r="C108" s="156"/>
      <c r="D108" s="2" t="s">
        <v>80</v>
      </c>
      <c r="E108" s="156"/>
      <c r="F108" s="167"/>
      <c r="G108" s="159"/>
      <c r="H108" s="159"/>
      <c r="I108" s="159">
        <f>ROUND((SUM(I34:I107))/2,2)</f>
        <v>0</v>
      </c>
      <c r="J108" s="156"/>
      <c r="K108" s="156"/>
      <c r="L108" s="156">
        <f>ROUND((SUM(L34:L107))/2,2)</f>
        <v>0</v>
      </c>
      <c r="M108" s="156">
        <f>ROUND((SUM(M34:M107))/2,2)</f>
        <v>0</v>
      </c>
      <c r="N108" s="156"/>
      <c r="O108" s="156"/>
      <c r="P108" s="174">
        <f>ROUND((SUM(P34:P107))/2,2)</f>
        <v>0.93</v>
      </c>
      <c r="S108" s="174">
        <f>ROUND((SUM(S34:S107))/2,2)</f>
        <v>0</v>
      </c>
    </row>
    <row r="109" spans="1:26" x14ac:dyDescent="0.25">
      <c r="A109" s="175"/>
      <c r="B109" s="175" t="s">
        <v>14</v>
      </c>
      <c r="C109" s="175"/>
      <c r="D109" s="175"/>
      <c r="E109" s="175"/>
      <c r="F109" s="176" t="s">
        <v>97</v>
      </c>
      <c r="G109" s="177"/>
      <c r="H109" s="177">
        <f>ROUND((SUM(M9:M108))/3,2)</f>
        <v>0</v>
      </c>
      <c r="I109" s="177">
        <f>ROUND((SUM(I9:I108))/3,2)</f>
        <v>0</v>
      </c>
      <c r="J109" s="175"/>
      <c r="K109" s="175">
        <f>ROUND((SUM(K9:K108)),2)</f>
        <v>0</v>
      </c>
      <c r="L109" s="175">
        <f>ROUND((SUM(L9:L108))/3,2)</f>
        <v>0</v>
      </c>
      <c r="M109" s="175">
        <f>ROUND((SUM(M9:M108))/3,2)</f>
        <v>0</v>
      </c>
      <c r="N109" s="175"/>
      <c r="O109" s="175"/>
      <c r="P109" s="176">
        <f>ROUND((SUM(P9:P108))/3,2)</f>
        <v>2.52</v>
      </c>
      <c r="S109" s="176">
        <f>ROUND((SUM(S9:S108))/3,2)</f>
        <v>0</v>
      </c>
      <c r="Z109">
        <f>(SUM(Z9:Z108))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SO-01 Vlastný objekt - Dom smútku - ZTI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770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/>
      <c r="E16" s="97"/>
      <c r="F16" s="106"/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>
        <f>'Rekap 12186'!B13</f>
        <v>0</v>
      </c>
      <c r="E17" s="76">
        <f>'Rekap 12186'!C13</f>
        <v>0</v>
      </c>
      <c r="F17" s="81">
        <f>'Rekap 12186'!D13</f>
        <v>0</v>
      </c>
      <c r="G17" s="61">
        <v>7</v>
      </c>
      <c r="H17" s="116" t="s">
        <v>43</v>
      </c>
      <c r="I17" s="129"/>
      <c r="J17" s="127">
        <f>'SO 12186'!Z20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/>
      <c r="E18" s="77"/>
      <c r="F18" s="82"/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12186'!K9:'SO 12186'!K19)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12186'!K9:'SO 12186'!K19)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770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80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88</v>
      </c>
      <c r="B11" s="157">
        <f>'SO 12186'!L13</f>
        <v>0</v>
      </c>
      <c r="C11" s="157">
        <f>'SO 12186'!M13</f>
        <v>0</v>
      </c>
      <c r="D11" s="157">
        <f>'SO 12186'!I13</f>
        <v>0</v>
      </c>
      <c r="E11" s="158">
        <f>'SO 12186'!P13</f>
        <v>0</v>
      </c>
      <c r="F11" s="158">
        <f>'SO 12186'!S13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89</v>
      </c>
      <c r="B12" s="157">
        <f>'SO 12186'!L17</f>
        <v>0</v>
      </c>
      <c r="C12" s="157">
        <f>'SO 12186'!M17</f>
        <v>0</v>
      </c>
      <c r="D12" s="157">
        <f>'SO 12186'!I17</f>
        <v>0</v>
      </c>
      <c r="E12" s="158">
        <f>'SO 12186'!P17</f>
        <v>0</v>
      </c>
      <c r="F12" s="158">
        <f>'SO 12186'!S17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80</v>
      </c>
      <c r="B13" s="159">
        <f>'SO 12186'!L19</f>
        <v>0</v>
      </c>
      <c r="C13" s="159">
        <f>'SO 12186'!M19</f>
        <v>0</v>
      </c>
      <c r="D13" s="159">
        <f>'SO 12186'!I19</f>
        <v>0</v>
      </c>
      <c r="E13" s="160">
        <f>'SO 12186'!P19</f>
        <v>0</v>
      </c>
      <c r="F13" s="160">
        <f>'SO 12186'!S19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97</v>
      </c>
      <c r="B15" s="159">
        <f>'SO 12186'!L20</f>
        <v>0</v>
      </c>
      <c r="C15" s="159">
        <f>'SO 12186'!M20</f>
        <v>0</v>
      </c>
      <c r="D15" s="159">
        <f>'SO 12186'!I20</f>
        <v>0</v>
      </c>
      <c r="E15" s="160">
        <f>'SO 12186'!P20</f>
        <v>0</v>
      </c>
      <c r="F15" s="160">
        <f>'SO 12186'!S20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ySplit="8" topLeftCell="A9" activePane="bottomLeft" state="frozen"/>
      <selection pane="bottomLeft" activeCell="G16" sqref="G11:G1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770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80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88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288</v>
      </c>
      <c r="C11" s="172" t="s">
        <v>771</v>
      </c>
      <c r="D11" s="168" t="s">
        <v>772</v>
      </c>
      <c r="E11" s="168" t="s">
        <v>160</v>
      </c>
      <c r="F11" s="169">
        <v>36</v>
      </c>
      <c r="G11" s="170"/>
      <c r="H11" s="170"/>
      <c r="I11" s="170">
        <f>ROUND(F11*(G11+H11),2)</f>
        <v>0</v>
      </c>
      <c r="J11" s="168">
        <f>ROUND(F11*(N11),2)</f>
        <v>817.92</v>
      </c>
      <c r="K11" s="1">
        <f>ROUND(F11*(O11),2)</f>
        <v>0</v>
      </c>
      <c r="L11" s="1">
        <f>ROUND(F11*(G11),2)</f>
        <v>0</v>
      </c>
      <c r="M11" s="1"/>
      <c r="N11" s="1">
        <v>22.72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288</v>
      </c>
      <c r="C12" s="172" t="s">
        <v>773</v>
      </c>
      <c r="D12" s="168" t="s">
        <v>774</v>
      </c>
      <c r="E12" s="168" t="s">
        <v>680</v>
      </c>
      <c r="F12" s="169">
        <v>1</v>
      </c>
      <c r="G12" s="170"/>
      <c r="H12" s="170"/>
      <c r="I12" s="170">
        <f>ROUND(F12*(G12+H12),2)</f>
        <v>0</v>
      </c>
      <c r="J12" s="168">
        <f>ROUND(F12*(N12),2)</f>
        <v>418.23</v>
      </c>
      <c r="K12" s="1">
        <f>ROUND(F12*(O12),2)</f>
        <v>0</v>
      </c>
      <c r="L12" s="1">
        <f>ROUND(F12*(G12),2)</f>
        <v>0</v>
      </c>
      <c r="M12" s="1"/>
      <c r="N12" s="1">
        <v>418.23</v>
      </c>
      <c r="O12" s="1"/>
      <c r="P12" s="167"/>
      <c r="Q12" s="173"/>
      <c r="R12" s="173"/>
      <c r="S12" s="167"/>
      <c r="Z12">
        <v>0</v>
      </c>
    </row>
    <row r="13" spans="1:26" x14ac:dyDescent="0.25">
      <c r="A13" s="156"/>
      <c r="B13" s="156"/>
      <c r="C13" s="156"/>
      <c r="D13" s="156" t="s">
        <v>88</v>
      </c>
      <c r="E13" s="156"/>
      <c r="F13" s="167"/>
      <c r="G13" s="159"/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89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35.1" customHeight="1" x14ac:dyDescent="0.25">
      <c r="A16" s="171"/>
      <c r="B16" s="168" t="s">
        <v>288</v>
      </c>
      <c r="C16" s="172" t="s">
        <v>775</v>
      </c>
      <c r="D16" s="168" t="s">
        <v>776</v>
      </c>
      <c r="E16" s="168" t="s">
        <v>160</v>
      </c>
      <c r="F16" s="169">
        <v>1</v>
      </c>
      <c r="G16" s="170"/>
      <c r="H16" s="170"/>
      <c r="I16" s="170">
        <f>ROUND(F16*(G16+H16),2)</f>
        <v>0</v>
      </c>
      <c r="J16" s="168">
        <f>ROUND(F16*(N16),2)</f>
        <v>2130.21</v>
      </c>
      <c r="K16" s="1">
        <f>ROUND(F16*(O16),2)</f>
        <v>0</v>
      </c>
      <c r="L16" s="1">
        <f>ROUND(F16*(G16),2)</f>
        <v>0</v>
      </c>
      <c r="M16" s="1"/>
      <c r="N16" s="1">
        <v>2130.21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89</v>
      </c>
      <c r="E17" s="156"/>
      <c r="F17" s="167"/>
      <c r="G17" s="159"/>
      <c r="H17" s="159"/>
      <c r="I17" s="159">
        <f>ROUND((SUM(I15:I16))/1,2)</f>
        <v>0</v>
      </c>
      <c r="J17" s="156"/>
      <c r="K17" s="156"/>
      <c r="L17" s="156">
        <f>ROUND((SUM(L15:L16))/1,2)</f>
        <v>0</v>
      </c>
      <c r="M17" s="156">
        <f>ROUND((SUM(M15:M16))/1,2)</f>
        <v>0</v>
      </c>
      <c r="N17" s="156"/>
      <c r="O17" s="156"/>
      <c r="P17" s="174">
        <f>ROUND((SUM(P15:P16))/1,2)</f>
        <v>0</v>
      </c>
      <c r="S17" s="167">
        <f>ROUND((SUM(S15:S16))/1,2)</f>
        <v>0</v>
      </c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2" t="s">
        <v>80</v>
      </c>
      <c r="E19" s="156"/>
      <c r="F19" s="167"/>
      <c r="G19" s="159"/>
      <c r="H19" s="159"/>
      <c r="I19" s="159">
        <f>ROUND((SUM(I9:I18))/2,2)</f>
        <v>0</v>
      </c>
      <c r="J19" s="156"/>
      <c r="K19" s="156"/>
      <c r="L19" s="156">
        <f>ROUND((SUM(L9:L18))/2,2)</f>
        <v>0</v>
      </c>
      <c r="M19" s="156">
        <f>ROUND((SUM(M9:M18))/2,2)</f>
        <v>0</v>
      </c>
      <c r="N19" s="156"/>
      <c r="O19" s="156"/>
      <c r="P19" s="174">
        <f>ROUND((SUM(P9:P18))/2,2)</f>
        <v>0</v>
      </c>
      <c r="S19" s="174">
        <f>ROUND((SUM(S9:S18))/2,2)</f>
        <v>0</v>
      </c>
    </row>
    <row r="20" spans="1:26" x14ac:dyDescent="0.25">
      <c r="A20" s="175"/>
      <c r="B20" s="175" t="s">
        <v>15</v>
      </c>
      <c r="C20" s="175"/>
      <c r="D20" s="175"/>
      <c r="E20" s="175"/>
      <c r="F20" s="176" t="s">
        <v>97</v>
      </c>
      <c r="G20" s="177"/>
      <c r="H20" s="177">
        <f>ROUND((SUM(M9:M19))/3,2)</f>
        <v>0</v>
      </c>
      <c r="I20" s="177">
        <f>ROUND((SUM(I9:I19))/3,2)</f>
        <v>0</v>
      </c>
      <c r="J20" s="175"/>
      <c r="K20" s="175">
        <f>ROUND((SUM(K9:K19)),2)</f>
        <v>0</v>
      </c>
      <c r="L20" s="175">
        <f>ROUND((SUM(L9:L19))/3,2)</f>
        <v>0</v>
      </c>
      <c r="M20" s="175">
        <f>ROUND((SUM(M9:M19))/3,2)</f>
        <v>0</v>
      </c>
      <c r="N20" s="175"/>
      <c r="O20" s="175"/>
      <c r="P20" s="176">
        <f>ROUND((SUM(P9:P19))/3,2)</f>
        <v>0</v>
      </c>
      <c r="S20" s="176">
        <f>ROUND((SUM(S9:S19))/3,2)</f>
        <v>0</v>
      </c>
      <c r="Z20">
        <f>(SUM(Z9:Z19))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SO-01 Vlastný objekt - Dom smútku - Vybavenie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777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12187'!B15</f>
        <v>0</v>
      </c>
      <c r="E16" s="97">
        <f>'Rekap 12187'!C15</f>
        <v>0</v>
      </c>
      <c r="F16" s="106">
        <f>'Rekap 12187'!D15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12187'!Z41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/>
      <c r="E18" s="77"/>
      <c r="F18" s="82"/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12187'!K9:'SO 12187'!K40)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12187'!K9:'SO 12187'!K40)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777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12187'!L19</f>
        <v>0</v>
      </c>
      <c r="C11" s="157">
        <f>'SO 12187'!M19</f>
        <v>0</v>
      </c>
      <c r="D11" s="157">
        <f>'SO 12187'!I19</f>
        <v>0</v>
      </c>
      <c r="E11" s="158">
        <f>'SO 12187'!P19</f>
        <v>0</v>
      </c>
      <c r="F11" s="158">
        <f>'SO 12187'!S19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778</v>
      </c>
      <c r="B12" s="157">
        <f>'SO 12187'!L27</f>
        <v>0</v>
      </c>
      <c r="C12" s="157">
        <f>'SO 12187'!M27</f>
        <v>0</v>
      </c>
      <c r="D12" s="157">
        <f>'SO 12187'!I27</f>
        <v>0</v>
      </c>
      <c r="E12" s="158">
        <f>'SO 12187'!P27</f>
        <v>167.12</v>
      </c>
      <c r="F12" s="158">
        <f>'SO 12187'!S27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78</v>
      </c>
      <c r="B13" s="157">
        <f>'SO 12187'!L34</f>
        <v>0</v>
      </c>
      <c r="C13" s="157">
        <f>'SO 12187'!M34</f>
        <v>0</v>
      </c>
      <c r="D13" s="157">
        <f>'SO 12187'!I34</f>
        <v>0</v>
      </c>
      <c r="E13" s="158">
        <f>'SO 12187'!P34</f>
        <v>24.96</v>
      </c>
      <c r="F13" s="158">
        <f>'SO 12187'!S34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79</v>
      </c>
      <c r="B14" s="157">
        <f>'SO 12187'!L38</f>
        <v>0</v>
      </c>
      <c r="C14" s="157">
        <f>'SO 12187'!M38</f>
        <v>0</v>
      </c>
      <c r="D14" s="157">
        <f>'SO 12187'!I38</f>
        <v>0</v>
      </c>
      <c r="E14" s="158">
        <f>'SO 12187'!P38</f>
        <v>0</v>
      </c>
      <c r="F14" s="158">
        <f>'SO 12187'!S38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72</v>
      </c>
      <c r="B15" s="159">
        <f>'SO 12187'!L40</f>
        <v>0</v>
      </c>
      <c r="C15" s="159">
        <f>'SO 12187'!M40</f>
        <v>0</v>
      </c>
      <c r="D15" s="159">
        <f>'SO 12187'!I40</f>
        <v>0</v>
      </c>
      <c r="E15" s="160">
        <f>'SO 12187'!P40</f>
        <v>192.08</v>
      </c>
      <c r="F15" s="160">
        <f>'SO 12187'!S40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97</v>
      </c>
      <c r="B17" s="159">
        <f>'SO 12187'!L41</f>
        <v>0</v>
      </c>
      <c r="C17" s="159">
        <f>'SO 12187'!M41</f>
        <v>0</v>
      </c>
      <c r="D17" s="159">
        <f>'SO 12187'!I41</f>
        <v>0</v>
      </c>
      <c r="E17" s="160">
        <f>'SO 12187'!P41</f>
        <v>192.08</v>
      </c>
      <c r="F17" s="160">
        <f>'SO 12187'!S41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pane ySplit="8" topLeftCell="A9" activePane="bottomLeft" state="frozen"/>
      <selection pane="bottomLeft" activeCell="G38" sqref="G11:G38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777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109</v>
      </c>
      <c r="D11" s="168" t="s">
        <v>110</v>
      </c>
      <c r="E11" s="168" t="s">
        <v>111</v>
      </c>
      <c r="F11" s="169">
        <v>91.1708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76.58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0.84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127</v>
      </c>
      <c r="D12" s="168" t="s">
        <v>128</v>
      </c>
      <c r="E12" s="168" t="s">
        <v>111</v>
      </c>
      <c r="F12" s="169">
        <v>45.5854</v>
      </c>
      <c r="G12" s="170"/>
      <c r="H12" s="170"/>
      <c r="I12" s="170">
        <f t="shared" si="0"/>
        <v>0</v>
      </c>
      <c r="J12" s="168">
        <f t="shared" si="1"/>
        <v>170.95</v>
      </c>
      <c r="K12" s="1">
        <f t="shared" si="2"/>
        <v>0</v>
      </c>
      <c r="L12" s="1">
        <f t="shared" si="3"/>
        <v>0</v>
      </c>
      <c r="M12" s="1"/>
      <c r="N12" s="1">
        <v>3.75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129</v>
      </c>
      <c r="D13" s="168" t="s">
        <v>113</v>
      </c>
      <c r="E13" s="168" t="s">
        <v>111</v>
      </c>
      <c r="F13" s="169">
        <v>22.7925</v>
      </c>
      <c r="G13" s="170"/>
      <c r="H13" s="170"/>
      <c r="I13" s="170">
        <f t="shared" si="0"/>
        <v>0</v>
      </c>
      <c r="J13" s="168">
        <f t="shared" si="1"/>
        <v>14.59</v>
      </c>
      <c r="K13" s="1">
        <f t="shared" si="2"/>
        <v>0</v>
      </c>
      <c r="L13" s="1">
        <f t="shared" si="3"/>
        <v>0</v>
      </c>
      <c r="M13" s="1"/>
      <c r="N13" s="1">
        <v>0.64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108</v>
      </c>
      <c r="C14" s="172" t="s">
        <v>779</v>
      </c>
      <c r="D14" s="168" t="s">
        <v>780</v>
      </c>
      <c r="E14" s="168" t="s">
        <v>111</v>
      </c>
      <c r="F14" s="169">
        <v>32.485399999999998</v>
      </c>
      <c r="G14" s="170"/>
      <c r="H14" s="170"/>
      <c r="I14" s="170">
        <f t="shared" si="0"/>
        <v>0</v>
      </c>
      <c r="J14" s="168">
        <f t="shared" si="1"/>
        <v>78.290000000000006</v>
      </c>
      <c r="K14" s="1">
        <f t="shared" si="2"/>
        <v>0</v>
      </c>
      <c r="L14" s="1">
        <f t="shared" si="3"/>
        <v>0</v>
      </c>
      <c r="M14" s="1"/>
      <c r="N14" s="1">
        <v>2.41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125</v>
      </c>
      <c r="D15" s="168" t="s">
        <v>126</v>
      </c>
      <c r="E15" s="168" t="s">
        <v>111</v>
      </c>
      <c r="F15" s="169">
        <v>45.6</v>
      </c>
      <c r="G15" s="170"/>
      <c r="H15" s="170"/>
      <c r="I15" s="170">
        <f t="shared" si="0"/>
        <v>0</v>
      </c>
      <c r="J15" s="168">
        <f t="shared" si="1"/>
        <v>31.92</v>
      </c>
      <c r="K15" s="1">
        <f t="shared" si="2"/>
        <v>0</v>
      </c>
      <c r="L15" s="1">
        <f t="shared" si="3"/>
        <v>0</v>
      </c>
      <c r="M15" s="1"/>
      <c r="N15" s="1">
        <v>0.7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108</v>
      </c>
      <c r="C16" s="172" t="s">
        <v>120</v>
      </c>
      <c r="D16" s="168" t="s">
        <v>121</v>
      </c>
      <c r="E16" s="168" t="s">
        <v>122</v>
      </c>
      <c r="F16" s="169">
        <v>324.85399999999998</v>
      </c>
      <c r="G16" s="170"/>
      <c r="H16" s="170"/>
      <c r="I16" s="170">
        <f t="shared" si="0"/>
        <v>0</v>
      </c>
      <c r="J16" s="168">
        <f t="shared" si="1"/>
        <v>100.7</v>
      </c>
      <c r="K16" s="1">
        <f t="shared" si="2"/>
        <v>0</v>
      </c>
      <c r="L16" s="1">
        <f t="shared" si="3"/>
        <v>0</v>
      </c>
      <c r="M16" s="1"/>
      <c r="N16" s="1">
        <v>0.31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108</v>
      </c>
      <c r="C17" s="172" t="s">
        <v>781</v>
      </c>
      <c r="D17" s="168" t="s">
        <v>782</v>
      </c>
      <c r="E17" s="168" t="s">
        <v>122</v>
      </c>
      <c r="F17" s="169">
        <v>51</v>
      </c>
      <c r="G17" s="170"/>
      <c r="H17" s="170"/>
      <c r="I17" s="170">
        <f t="shared" si="0"/>
        <v>0</v>
      </c>
      <c r="J17" s="168">
        <f t="shared" si="1"/>
        <v>54.57</v>
      </c>
      <c r="K17" s="1">
        <f t="shared" si="2"/>
        <v>0</v>
      </c>
      <c r="L17" s="1">
        <f t="shared" si="3"/>
        <v>0</v>
      </c>
      <c r="M17" s="1"/>
      <c r="N17" s="1">
        <v>1.07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108</v>
      </c>
      <c r="C18" s="172" t="s">
        <v>783</v>
      </c>
      <c r="D18" s="168" t="s">
        <v>784</v>
      </c>
      <c r="E18" s="168" t="s">
        <v>122</v>
      </c>
      <c r="F18" s="169">
        <v>80</v>
      </c>
      <c r="G18" s="170"/>
      <c r="H18" s="170"/>
      <c r="I18" s="170">
        <f t="shared" si="0"/>
        <v>0</v>
      </c>
      <c r="J18" s="168">
        <f t="shared" si="1"/>
        <v>75.2</v>
      </c>
      <c r="K18" s="1">
        <f t="shared" si="2"/>
        <v>0</v>
      </c>
      <c r="L18" s="1">
        <f t="shared" si="3"/>
        <v>0</v>
      </c>
      <c r="M18" s="1"/>
      <c r="N18" s="1">
        <v>0.94</v>
      </c>
      <c r="O18" s="1"/>
      <c r="P18" s="167"/>
      <c r="Q18" s="173"/>
      <c r="R18" s="173"/>
      <c r="S18" s="167"/>
      <c r="Z18">
        <v>0</v>
      </c>
    </row>
    <row r="19" spans="1:26" x14ac:dyDescent="0.25">
      <c r="A19" s="156"/>
      <c r="B19" s="156"/>
      <c r="C19" s="156"/>
      <c r="D19" s="156" t="s">
        <v>73</v>
      </c>
      <c r="E19" s="156"/>
      <c r="F19" s="167"/>
      <c r="G19" s="159"/>
      <c r="H19" s="159">
        <f>ROUND((SUM(M10:M18))/1,2)</f>
        <v>0</v>
      </c>
      <c r="I19" s="159">
        <f>ROUND((SUM(I10:I18))/1,2)</f>
        <v>0</v>
      </c>
      <c r="J19" s="156"/>
      <c r="K19" s="156"/>
      <c r="L19" s="156">
        <f>ROUND((SUM(L10:L18))/1,2)</f>
        <v>0</v>
      </c>
      <c r="M19" s="156">
        <f>ROUND((SUM(M10:M18))/1,2)</f>
        <v>0</v>
      </c>
      <c r="N19" s="156"/>
      <c r="O19" s="156"/>
      <c r="P19" s="174">
        <f>ROUND((SUM(P10:P18))/1,2)</f>
        <v>0</v>
      </c>
      <c r="Q19" s="153"/>
      <c r="R19" s="153"/>
      <c r="S19" s="174">
        <f>ROUND((SUM(S10:S18))/1,2)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778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24.95" customHeight="1" x14ac:dyDescent="0.25">
      <c r="A22" s="171"/>
      <c r="B22" s="168" t="s">
        <v>785</v>
      </c>
      <c r="C22" s="172" t="s">
        <v>786</v>
      </c>
      <c r="D22" s="168" t="s">
        <v>787</v>
      </c>
      <c r="E22" s="168" t="s">
        <v>122</v>
      </c>
      <c r="F22" s="169">
        <v>245.22</v>
      </c>
      <c r="G22" s="170"/>
      <c r="H22" s="170"/>
      <c r="I22" s="170">
        <f>ROUND(F22*(G22+H22),2)</f>
        <v>0</v>
      </c>
      <c r="J22" s="168">
        <f>ROUND(F22*(N22),2)</f>
        <v>1321.74</v>
      </c>
      <c r="K22" s="1">
        <f>ROUND(F22*(O22),2)</f>
        <v>0</v>
      </c>
      <c r="L22" s="1">
        <f>ROUND(F22*(G22),2)</f>
        <v>0</v>
      </c>
      <c r="M22" s="1"/>
      <c r="N22" s="1">
        <v>5.39</v>
      </c>
      <c r="O22" s="1"/>
      <c r="P22" s="167">
        <f>ROUND(F22*(R22),3)</f>
        <v>119.113</v>
      </c>
      <c r="Q22" s="173"/>
      <c r="R22" s="173">
        <v>0.48574000000000001</v>
      </c>
      <c r="S22" s="167"/>
      <c r="Z22">
        <v>0</v>
      </c>
    </row>
    <row r="23" spans="1:26" ht="24.95" customHeight="1" x14ac:dyDescent="0.25">
      <c r="A23" s="171"/>
      <c r="B23" s="168" t="s">
        <v>785</v>
      </c>
      <c r="C23" s="172" t="s">
        <v>788</v>
      </c>
      <c r="D23" s="168" t="s">
        <v>789</v>
      </c>
      <c r="E23" s="168" t="s">
        <v>122</v>
      </c>
      <c r="F23" s="169">
        <v>79.634</v>
      </c>
      <c r="G23" s="170"/>
      <c r="H23" s="170"/>
      <c r="I23" s="170">
        <f>ROUND(F23*(G23+H23),2)</f>
        <v>0</v>
      </c>
      <c r="J23" s="168">
        <f>ROUND(F23*(N23),2)</f>
        <v>311.37</v>
      </c>
      <c r="K23" s="1">
        <f>ROUND(F23*(O23),2)</f>
        <v>0</v>
      </c>
      <c r="L23" s="1">
        <f>ROUND(F23*(G23),2)</f>
        <v>0</v>
      </c>
      <c r="M23" s="1"/>
      <c r="N23" s="1">
        <v>3.91</v>
      </c>
      <c r="O23" s="1"/>
      <c r="P23" s="167">
        <f>ROUND(F23*(R23),3)</f>
        <v>29.527999999999999</v>
      </c>
      <c r="Q23" s="173"/>
      <c r="R23" s="173">
        <v>0.37080000000000002</v>
      </c>
      <c r="S23" s="167"/>
      <c r="Z23">
        <v>0</v>
      </c>
    </row>
    <row r="24" spans="1:26" ht="24.95" customHeight="1" x14ac:dyDescent="0.25">
      <c r="A24" s="171"/>
      <c r="B24" s="168" t="s">
        <v>288</v>
      </c>
      <c r="C24" s="172" t="s">
        <v>790</v>
      </c>
      <c r="D24" s="168" t="s">
        <v>791</v>
      </c>
      <c r="E24" s="168" t="s">
        <v>122</v>
      </c>
      <c r="F24" s="169">
        <v>253.91399999999999</v>
      </c>
      <c r="G24" s="170"/>
      <c r="H24" s="170"/>
      <c r="I24" s="170">
        <f>ROUND(F24*(G24+H24),2)</f>
        <v>0</v>
      </c>
      <c r="J24" s="168">
        <f>ROUND(F24*(N24),2)</f>
        <v>2254.7600000000002</v>
      </c>
      <c r="K24" s="1">
        <f>ROUND(F24*(O24),2)</f>
        <v>0</v>
      </c>
      <c r="L24" s="1">
        <f>ROUND(F24*(G24),2)</f>
        <v>0</v>
      </c>
      <c r="M24" s="1"/>
      <c r="N24" s="1">
        <v>8.8800000000000008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785</v>
      </c>
      <c r="C25" s="172" t="s">
        <v>792</v>
      </c>
      <c r="D25" s="168" t="s">
        <v>793</v>
      </c>
      <c r="E25" s="168" t="s">
        <v>122</v>
      </c>
      <c r="F25" s="169">
        <v>70.94</v>
      </c>
      <c r="G25" s="170"/>
      <c r="H25" s="170"/>
      <c r="I25" s="170">
        <f>ROUND(F25*(G25+H25),2)</f>
        <v>0</v>
      </c>
      <c r="J25" s="168">
        <f>ROUND(F25*(N25),2)</f>
        <v>725.72</v>
      </c>
      <c r="K25" s="1">
        <f>ROUND(F25*(O25),2)</f>
        <v>0</v>
      </c>
      <c r="L25" s="1">
        <f>ROUND(F25*(G25),2)</f>
        <v>0</v>
      </c>
      <c r="M25" s="1"/>
      <c r="N25" s="1">
        <v>10.23</v>
      </c>
      <c r="O25" s="1"/>
      <c r="P25" s="167">
        <f>ROUND(F25*(R25),3)</f>
        <v>7.9450000000000003</v>
      </c>
      <c r="Q25" s="173"/>
      <c r="R25" s="173">
        <v>0.112</v>
      </c>
      <c r="S25" s="167"/>
      <c r="Z25">
        <v>0</v>
      </c>
    </row>
    <row r="26" spans="1:26" ht="24.95" customHeight="1" x14ac:dyDescent="0.25">
      <c r="A26" s="171"/>
      <c r="B26" s="168" t="s">
        <v>415</v>
      </c>
      <c r="C26" s="172" t="s">
        <v>794</v>
      </c>
      <c r="D26" s="168" t="s">
        <v>795</v>
      </c>
      <c r="E26" s="168" t="s">
        <v>122</v>
      </c>
      <c r="F26" s="169">
        <v>71.6494</v>
      </c>
      <c r="G26" s="170"/>
      <c r="H26" s="170"/>
      <c r="I26" s="170">
        <f>ROUND(F26*(G26+H26),2)</f>
        <v>0</v>
      </c>
      <c r="J26" s="168">
        <f>ROUND(F26*(N26),2)</f>
        <v>753.04</v>
      </c>
      <c r="K26" s="1">
        <f>ROUND(F26*(O26),2)</f>
        <v>0</v>
      </c>
      <c r="L26" s="1"/>
      <c r="M26" s="1">
        <f>ROUND(F26*(H26),2)</f>
        <v>0</v>
      </c>
      <c r="N26" s="1">
        <v>10.51</v>
      </c>
      <c r="O26" s="1"/>
      <c r="P26" s="167">
        <f>ROUND(F26*(R26),3)</f>
        <v>10.532</v>
      </c>
      <c r="Q26" s="173"/>
      <c r="R26" s="173">
        <v>0.14699999999999999</v>
      </c>
      <c r="S26" s="167"/>
      <c r="Z26">
        <v>0</v>
      </c>
    </row>
    <row r="27" spans="1:26" x14ac:dyDescent="0.25">
      <c r="A27" s="156"/>
      <c r="B27" s="156"/>
      <c r="C27" s="156"/>
      <c r="D27" s="156" t="s">
        <v>778</v>
      </c>
      <c r="E27" s="156"/>
      <c r="F27" s="167"/>
      <c r="G27" s="159"/>
      <c r="H27" s="159">
        <f>ROUND((SUM(M21:M26))/1,2)</f>
        <v>0</v>
      </c>
      <c r="I27" s="159">
        <f>ROUND((SUM(I21:I26))/1,2)</f>
        <v>0</v>
      </c>
      <c r="J27" s="156"/>
      <c r="K27" s="156"/>
      <c r="L27" s="156">
        <f>ROUND((SUM(L21:L26))/1,2)</f>
        <v>0</v>
      </c>
      <c r="M27" s="156">
        <f>ROUND((SUM(M21:M26))/1,2)</f>
        <v>0</v>
      </c>
      <c r="N27" s="156"/>
      <c r="O27" s="156"/>
      <c r="P27" s="174">
        <f>ROUND((SUM(P21:P26))/1,2)</f>
        <v>167.12</v>
      </c>
      <c r="Q27" s="153"/>
      <c r="R27" s="153"/>
      <c r="S27" s="174">
        <f>ROUND((SUM(S21:S26))/1,2)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78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785</v>
      </c>
      <c r="C30" s="172" t="s">
        <v>796</v>
      </c>
      <c r="D30" s="168" t="s">
        <v>797</v>
      </c>
      <c r="E30" s="168" t="s">
        <v>209</v>
      </c>
      <c r="F30" s="169">
        <v>81.070000000000007</v>
      </c>
      <c r="G30" s="170"/>
      <c r="H30" s="170"/>
      <c r="I30" s="170">
        <f>ROUND(F30*(G30+H30),2)</f>
        <v>0</v>
      </c>
      <c r="J30" s="168">
        <f>ROUND(F30*(N30),2)</f>
        <v>273.20999999999998</v>
      </c>
      <c r="K30" s="1">
        <f>ROUND(F30*(O30),2)</f>
        <v>0</v>
      </c>
      <c r="L30" s="1">
        <f>ROUND(F30*(G30),2)</f>
        <v>0</v>
      </c>
      <c r="M30" s="1"/>
      <c r="N30" s="1">
        <v>3.37</v>
      </c>
      <c r="O30" s="1"/>
      <c r="P30" s="167">
        <f>ROUND(F30*(R30),3)</f>
        <v>8.5630000000000006</v>
      </c>
      <c r="Q30" s="173"/>
      <c r="R30" s="173">
        <v>0.1056194639</v>
      </c>
      <c r="S30" s="167"/>
      <c r="Z30">
        <v>0</v>
      </c>
    </row>
    <row r="31" spans="1:26" ht="24.95" customHeight="1" x14ac:dyDescent="0.25">
      <c r="A31" s="171"/>
      <c r="B31" s="168" t="s">
        <v>798</v>
      </c>
      <c r="C31" s="172" t="s">
        <v>799</v>
      </c>
      <c r="D31" s="168" t="s">
        <v>800</v>
      </c>
      <c r="E31" s="168" t="s">
        <v>801</v>
      </c>
      <c r="F31" s="169">
        <v>81.88069999999999</v>
      </c>
      <c r="G31" s="170"/>
      <c r="H31" s="170"/>
      <c r="I31" s="170">
        <f>ROUND(F31*(G31+H31),2)</f>
        <v>0</v>
      </c>
      <c r="J31" s="168">
        <f>ROUND(F31*(N31),2)</f>
        <v>183.41</v>
      </c>
      <c r="K31" s="1">
        <f>ROUND(F31*(O31),2)</f>
        <v>0</v>
      </c>
      <c r="L31" s="1"/>
      <c r="M31" s="1">
        <f>ROUND(F31*(H31),2)</f>
        <v>0</v>
      </c>
      <c r="N31" s="1">
        <v>2.2400000000000002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415</v>
      </c>
      <c r="C32" s="172" t="s">
        <v>802</v>
      </c>
      <c r="D32" s="168" t="s">
        <v>803</v>
      </c>
      <c r="E32" s="168" t="s">
        <v>160</v>
      </c>
      <c r="F32" s="169">
        <v>82.214000000000013</v>
      </c>
      <c r="G32" s="170"/>
      <c r="H32" s="170"/>
      <c r="I32" s="170">
        <f>ROUND(F32*(G32+H32),2)</f>
        <v>0</v>
      </c>
      <c r="J32" s="168">
        <f>ROUND(F32*(N32),2)</f>
        <v>471.09</v>
      </c>
      <c r="K32" s="1">
        <f>ROUND(F32*(O32),2)</f>
        <v>0</v>
      </c>
      <c r="L32" s="1"/>
      <c r="M32" s="1">
        <f>ROUND(F32*(H32),2)</f>
        <v>0</v>
      </c>
      <c r="N32" s="1">
        <v>5.73</v>
      </c>
      <c r="O32" s="1"/>
      <c r="P32" s="167">
        <f>ROUND(F32*(R32),3)</f>
        <v>6.9880000000000004</v>
      </c>
      <c r="Q32" s="173"/>
      <c r="R32" s="173">
        <v>8.5000000000000006E-2</v>
      </c>
      <c r="S32" s="167"/>
      <c r="Z32">
        <v>0</v>
      </c>
    </row>
    <row r="33" spans="1:26" ht="24.95" customHeight="1" x14ac:dyDescent="0.25">
      <c r="A33" s="171"/>
      <c r="B33" s="168" t="s">
        <v>785</v>
      </c>
      <c r="C33" s="172" t="s">
        <v>804</v>
      </c>
      <c r="D33" s="168" t="s">
        <v>805</v>
      </c>
      <c r="E33" s="168" t="s">
        <v>209</v>
      </c>
      <c r="F33" s="169">
        <v>81.400000000000006</v>
      </c>
      <c r="G33" s="170"/>
      <c r="H33" s="170"/>
      <c r="I33" s="170">
        <f>ROUND(F33*(G33+H33),2)</f>
        <v>0</v>
      </c>
      <c r="J33" s="168">
        <f>ROUND(F33*(N33),2)</f>
        <v>306.88</v>
      </c>
      <c r="K33" s="1">
        <f>ROUND(F33*(O33),2)</f>
        <v>0</v>
      </c>
      <c r="L33" s="1">
        <f>ROUND(F33*(G33),2)</f>
        <v>0</v>
      </c>
      <c r="M33" s="1"/>
      <c r="N33" s="1">
        <v>3.77</v>
      </c>
      <c r="O33" s="1"/>
      <c r="P33" s="167">
        <f>ROUND(F33*(R33),3)</f>
        <v>9.4130000000000003</v>
      </c>
      <c r="Q33" s="173"/>
      <c r="R33" s="173">
        <v>0.115640638</v>
      </c>
      <c r="S33" s="167"/>
      <c r="Z33">
        <v>0</v>
      </c>
    </row>
    <row r="34" spans="1:26" x14ac:dyDescent="0.25">
      <c r="A34" s="156"/>
      <c r="B34" s="156"/>
      <c r="C34" s="156"/>
      <c r="D34" s="156" t="s">
        <v>78</v>
      </c>
      <c r="E34" s="156"/>
      <c r="F34" s="167"/>
      <c r="G34" s="159"/>
      <c r="H34" s="159">
        <f>ROUND((SUM(M29:M33))/1,2)</f>
        <v>0</v>
      </c>
      <c r="I34" s="159">
        <f>ROUND((SUM(I29:I33))/1,2)</f>
        <v>0</v>
      </c>
      <c r="J34" s="156"/>
      <c r="K34" s="156"/>
      <c r="L34" s="156">
        <f>ROUND((SUM(L29:L33))/1,2)</f>
        <v>0</v>
      </c>
      <c r="M34" s="156">
        <f>ROUND((SUM(M29:M33))/1,2)</f>
        <v>0</v>
      </c>
      <c r="N34" s="156"/>
      <c r="O34" s="156"/>
      <c r="P34" s="174">
        <f>ROUND((SUM(P29:P33))/1,2)</f>
        <v>24.96</v>
      </c>
      <c r="Q34" s="153"/>
      <c r="R34" s="153"/>
      <c r="S34" s="174">
        <f>ROUND((SUM(S29:S33))/1,2)</f>
        <v>0</v>
      </c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156" t="s">
        <v>79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 ht="24.95" customHeight="1" x14ac:dyDescent="0.25">
      <c r="A37" s="171"/>
      <c r="B37" s="168" t="s">
        <v>785</v>
      </c>
      <c r="C37" s="172" t="s">
        <v>806</v>
      </c>
      <c r="D37" s="168" t="s">
        <v>807</v>
      </c>
      <c r="E37" s="168" t="s">
        <v>148</v>
      </c>
      <c r="F37" s="169">
        <v>192.083099671573</v>
      </c>
      <c r="G37" s="170"/>
      <c r="H37" s="170"/>
      <c r="I37" s="170">
        <f>ROUND(F37*(G37+H37),2)</f>
        <v>0</v>
      </c>
      <c r="J37" s="168">
        <f>ROUND(F37*(N37),2)</f>
        <v>341.91</v>
      </c>
      <c r="K37" s="1">
        <f>ROUND(F37*(O37),2)</f>
        <v>0</v>
      </c>
      <c r="L37" s="1">
        <f>ROUND(F37*(G37),2)</f>
        <v>0</v>
      </c>
      <c r="M37" s="1"/>
      <c r="N37" s="1">
        <v>1.78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79</v>
      </c>
      <c r="E38" s="156"/>
      <c r="F38" s="167"/>
      <c r="G38" s="159"/>
      <c r="H38" s="159"/>
      <c r="I38" s="159">
        <f>ROUND((SUM(I36:I37))/1,2)</f>
        <v>0</v>
      </c>
      <c r="J38" s="156"/>
      <c r="K38" s="156"/>
      <c r="L38" s="156">
        <f>ROUND((SUM(L36:L37))/1,2)</f>
        <v>0</v>
      </c>
      <c r="M38" s="156">
        <f>ROUND((SUM(M36:M37))/1,2)</f>
        <v>0</v>
      </c>
      <c r="N38" s="156"/>
      <c r="O38" s="156"/>
      <c r="P38" s="174">
        <f>ROUND((SUM(P36:P37))/1,2)</f>
        <v>0</v>
      </c>
      <c r="S38" s="167">
        <f>ROUND((SUM(S36:S37))/1,2)</f>
        <v>0</v>
      </c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2" t="s">
        <v>72</v>
      </c>
      <c r="E40" s="156"/>
      <c r="F40" s="167"/>
      <c r="G40" s="159"/>
      <c r="H40" s="159"/>
      <c r="I40" s="159">
        <f>ROUND((SUM(I9:I39))/2,2)</f>
        <v>0</v>
      </c>
      <c r="J40" s="156"/>
      <c r="K40" s="156"/>
      <c r="L40" s="156">
        <f>ROUND((SUM(L9:L39))/2,2)</f>
        <v>0</v>
      </c>
      <c r="M40" s="156">
        <f>ROUND((SUM(M9:M39))/2,2)</f>
        <v>0</v>
      </c>
      <c r="N40" s="156"/>
      <c r="O40" s="156"/>
      <c r="P40" s="174">
        <f>ROUND((SUM(P9:P39))/2,2)</f>
        <v>192.08</v>
      </c>
      <c r="S40" s="174">
        <f>ROUND((SUM(S9:S39))/2,2)</f>
        <v>0</v>
      </c>
    </row>
    <row r="41" spans="1:26" x14ac:dyDescent="0.25">
      <c r="A41" s="175"/>
      <c r="B41" s="175" t="s">
        <v>16</v>
      </c>
      <c r="C41" s="175"/>
      <c r="D41" s="175"/>
      <c r="E41" s="175"/>
      <c r="F41" s="176" t="s">
        <v>97</v>
      </c>
      <c r="G41" s="177"/>
      <c r="H41" s="177">
        <f>ROUND((SUM(M9:M40))/3,2)</f>
        <v>0</v>
      </c>
      <c r="I41" s="177">
        <f>ROUND((SUM(I9:I40))/3,2)</f>
        <v>0</v>
      </c>
      <c r="J41" s="175"/>
      <c r="K41" s="175">
        <f>ROUND((SUM(K9:K40)),2)</f>
        <v>0</v>
      </c>
      <c r="L41" s="175">
        <f>ROUND((SUM(L9:L40))/3,2)</f>
        <v>0</v>
      </c>
      <c r="M41" s="175">
        <f>ROUND((SUM(M9:M40))/3,2)</f>
        <v>0</v>
      </c>
      <c r="N41" s="175"/>
      <c r="O41" s="175"/>
      <c r="P41" s="193">
        <f>ROUND((SUM(P9:P40))/3,2)</f>
        <v>192.08</v>
      </c>
      <c r="S41" s="176">
        <f>ROUND((SUM(S9:S40))/3,2)</f>
        <v>0</v>
      </c>
      <c r="Z41">
        <f>(SUM(Z9:Z40))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SO-02 Spevnené plochy a terénne úpravy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808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/>
      <c r="E16" s="97"/>
      <c r="F16" s="106"/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12188'!Z28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12188'!B12</f>
        <v>0</v>
      </c>
      <c r="E18" s="77">
        <f>'Rekap 12188'!C12</f>
        <v>0</v>
      </c>
      <c r="F18" s="82">
        <f>'Rekap 12188'!D12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12188'!K9:'SO 12188'!K27)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12188'!K9:'SO 12188'!K27)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808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94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95</v>
      </c>
      <c r="B11" s="157">
        <f>'SO 12188'!L25</f>
        <v>0</v>
      </c>
      <c r="C11" s="157">
        <f>'SO 12188'!M25</f>
        <v>0</v>
      </c>
      <c r="D11" s="157">
        <f>'SO 12188'!I25</f>
        <v>0</v>
      </c>
      <c r="E11" s="158">
        <f>'SO 12188'!P25</f>
        <v>0</v>
      </c>
      <c r="F11" s="158">
        <f>'SO 12188'!S25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94</v>
      </c>
      <c r="B12" s="159">
        <f>'SO 12188'!L27</f>
        <v>0</v>
      </c>
      <c r="C12" s="159">
        <f>'SO 12188'!M27</f>
        <v>0</v>
      </c>
      <c r="D12" s="159">
        <f>'SO 12188'!I27</f>
        <v>0</v>
      </c>
      <c r="E12" s="160">
        <f>'SO 12188'!P27</f>
        <v>0</v>
      </c>
      <c r="F12" s="160">
        <f>'SO 12188'!S27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97</v>
      </c>
      <c r="B14" s="159">
        <f>'SO 12188'!L28</f>
        <v>0</v>
      </c>
      <c r="C14" s="159">
        <f>'SO 12188'!M28</f>
        <v>0</v>
      </c>
      <c r="D14" s="159">
        <f>'SO 12188'!I28</f>
        <v>0</v>
      </c>
      <c r="E14" s="160">
        <f>'SO 12188'!P28</f>
        <v>0</v>
      </c>
      <c r="F14" s="160">
        <f>'SO 12188'!S28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954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25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'Kryci_list 12166'!D16+'Kryci_list 12178'!D16+'Kryci_list 12179'!D16+'Kryci_list 12186'!D16+'Kryci_list 12187'!D16+'Kryci_list 12188'!D16+'Kryci_list 12189'!D16+'Kryci_list 12190'!D16+'Kryci_list 12191'!D16+'Kryci_list 12192'!D16</f>
        <v>0</v>
      </c>
      <c r="E16" s="97">
        <f>'Kryci_list 12166'!E16+'Kryci_list 12178'!E16+'Kryci_list 12179'!E16+'Kryci_list 12186'!E16+'Kryci_list 12187'!E16+'Kryci_list 12188'!E16+'Kryci_list 12189'!E16+'Kryci_list 12190'!E16+'Kryci_list 12191'!E16+'Kryci_list 12192'!E16</f>
        <v>0</v>
      </c>
      <c r="F16" s="106">
        <f>'Kryci_list 12166'!F16+'Kryci_list 12178'!F16+'Kryci_list 12179'!F16+'Kryci_list 12186'!F16+'Kryci_list 12187'!F16+'Kryci_list 12188'!F16+'Kryci_list 12189'!F16+'Kryci_list 12190'!F16+'Kryci_list 12191'!F16+'Kryci_list 12192'!F16</f>
        <v>0</v>
      </c>
      <c r="G16" s="60">
        <v>6</v>
      </c>
      <c r="H16" s="115" t="s">
        <v>42</v>
      </c>
      <c r="I16" s="129"/>
      <c r="J16" s="126">
        <f>Rekapitulácia!F17</f>
        <v>0</v>
      </c>
    </row>
    <row r="17" spans="1:10" ht="18" customHeight="1" x14ac:dyDescent="0.25">
      <c r="A17" s="11"/>
      <c r="B17" s="67">
        <v>2</v>
      </c>
      <c r="C17" s="71" t="s">
        <v>37</v>
      </c>
      <c r="D17" s="78">
        <f>'Kryci_list 12166'!D17+'Kryci_list 12178'!D17+'Kryci_list 12179'!D17+'Kryci_list 12186'!D17+'Kryci_list 12187'!D17+'Kryci_list 12188'!D17+'Kryci_list 12189'!D17+'Kryci_list 12190'!D17+'Kryci_list 12191'!D17+'Kryci_list 12192'!D17</f>
        <v>0</v>
      </c>
      <c r="E17" s="76">
        <f>'Kryci_list 12166'!E17+'Kryci_list 12178'!E17+'Kryci_list 12179'!E17+'Kryci_list 12186'!E17+'Kryci_list 12187'!E17+'Kryci_list 12188'!E17+'Kryci_list 12189'!E17+'Kryci_list 12190'!E17+'Kryci_list 12191'!E17+'Kryci_list 12192'!E17</f>
        <v>0</v>
      </c>
      <c r="F17" s="81">
        <f>'Kryci_list 12166'!F17+'Kryci_list 12178'!F17+'Kryci_list 12179'!F17+'Kryci_list 12186'!F17+'Kryci_list 12187'!F17+'Kryci_list 12188'!F17+'Kryci_list 12189'!F17+'Kryci_list 12190'!F17+'Kryci_list 12191'!F17+'Kryci_list 12192'!F17</f>
        <v>0</v>
      </c>
      <c r="G17" s="61">
        <v>7</v>
      </c>
      <c r="H17" s="116" t="s">
        <v>43</v>
      </c>
      <c r="I17" s="129"/>
      <c r="J17" s="127">
        <f>Rekapitulácia!E17</f>
        <v>0</v>
      </c>
    </row>
    <row r="18" spans="1:10" ht="18" customHeight="1" x14ac:dyDescent="0.25">
      <c r="A18" s="11"/>
      <c r="B18" s="68">
        <v>3</v>
      </c>
      <c r="C18" s="72" t="s">
        <v>38</v>
      </c>
      <c r="D18" s="79">
        <f>'Kryci_list 12166'!D18+'Kryci_list 12178'!D18+'Kryci_list 12179'!D18+'Kryci_list 12186'!D18+'Kryci_list 12187'!D18+'Kryci_list 12188'!D18+'Kryci_list 12189'!D18+'Kryci_list 12190'!D18+'Kryci_list 12191'!D18+'Kryci_list 12192'!D18</f>
        <v>0</v>
      </c>
      <c r="E18" s="77">
        <f>'Kryci_list 12166'!E18+'Kryci_list 12178'!E18+'Kryci_list 12179'!E18+'Kryci_list 12186'!E18+'Kryci_list 12187'!E18+'Kryci_list 12188'!E18+'Kryci_list 12189'!E18+'Kryci_list 12190'!E18+'Kryci_list 12191'!E18+'Kryci_list 12192'!E18</f>
        <v>0</v>
      </c>
      <c r="F18" s="82">
        <f>'Kryci_list 12166'!F18+'Kryci_list 12178'!F18+'Kryci_list 12179'!F18+'Kryci_list 12186'!F18+'Kryci_list 12187'!F18+'Kryci_list 12188'!F18+'Kryci_list 12189'!F18+'Kryci_list 12190'!F18+'Kryci_list 12191'!F18+'Kryci_list 12192'!F18</f>
        <v>0</v>
      </c>
      <c r="G18" s="61">
        <v>8</v>
      </c>
      <c r="H18" s="116" t="s">
        <v>44</v>
      </c>
      <c r="I18" s="129"/>
      <c r="J18" s="127">
        <f>Rekapitulácia!D17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52</v>
      </c>
      <c r="D22" s="87"/>
      <c r="E22" s="90"/>
      <c r="F22" s="81">
        <f>'Kryci_list 12166'!F22+'Kryci_list 12178'!F22+'Kryci_list 12179'!F22+'Kryci_list 12186'!F22+'Kryci_list 12187'!F22+'Kryci_list 12188'!F22+'Kryci_list 12189'!F22+'Kryci_list 12190'!F22+'Kryci_list 12191'!F22+'Kryci_list 12192'!F22</f>
        <v>0</v>
      </c>
      <c r="G22" s="60">
        <v>16</v>
      </c>
      <c r="H22" s="115" t="s">
        <v>58</v>
      </c>
      <c r="I22" s="129"/>
      <c r="J22" s="126">
        <f>'Kryci_list 12166'!J22+'Kryci_list 12178'!J22+'Kryci_list 12179'!J22+'Kryci_list 12186'!J22+'Kryci_list 12187'!J22+'Kryci_list 12188'!J22+'Kryci_list 12189'!J22+'Kryci_list 12190'!J22+'Kryci_list 12191'!J22+'Kryci_list 12192'!J22</f>
        <v>0</v>
      </c>
    </row>
    <row r="23" spans="1:10" ht="18" customHeight="1" x14ac:dyDescent="0.25">
      <c r="A23" s="11"/>
      <c r="B23" s="61">
        <v>12</v>
      </c>
      <c r="C23" s="64" t="s">
        <v>53</v>
      </c>
      <c r="D23" s="66"/>
      <c r="E23" s="90"/>
      <c r="F23" s="82">
        <f>'Kryci_list 12166'!F23+'Kryci_list 12178'!F23+'Kryci_list 12179'!F23+'Kryci_list 12186'!F23+'Kryci_list 12187'!F23+'Kryci_list 12188'!F23+'Kryci_list 12189'!F23+'Kryci_list 12190'!F23+'Kryci_list 12191'!F23+'Kryci_list 12192'!F23</f>
        <v>0</v>
      </c>
      <c r="G23" s="61">
        <v>17</v>
      </c>
      <c r="H23" s="116" t="s">
        <v>59</v>
      </c>
      <c r="I23" s="129"/>
      <c r="J23" s="127">
        <f>'Kryci_list 12166'!J23+'Kryci_list 12178'!J23+'Kryci_list 12179'!J23+'Kryci_list 12186'!J23+'Kryci_list 12187'!J23+'Kryci_list 12188'!J23+'Kryci_list 12189'!J23+'Kryci_list 12190'!J23+'Kryci_list 12191'!J23+'Kryci_list 12192'!J23</f>
        <v>0</v>
      </c>
    </row>
    <row r="24" spans="1:10" ht="18" customHeight="1" x14ac:dyDescent="0.25">
      <c r="A24" s="11"/>
      <c r="B24" s="61">
        <v>13</v>
      </c>
      <c r="C24" s="64" t="s">
        <v>54</v>
      </c>
      <c r="D24" s="66"/>
      <c r="E24" s="90"/>
      <c r="F24" s="82">
        <f>'Kryci_list 12166'!F24+'Kryci_list 12178'!F24+'Kryci_list 12179'!F24+'Kryci_list 12186'!F24+'Kryci_list 12187'!F24+'Kryci_list 12188'!F24+'Kryci_list 12189'!F24+'Kryci_list 12190'!F24+'Kryci_list 12191'!F24+'Kryci_list 12192'!F24</f>
        <v>0</v>
      </c>
      <c r="G24" s="61">
        <v>18</v>
      </c>
      <c r="H24" s="116" t="s">
        <v>60</v>
      </c>
      <c r="I24" s="129"/>
      <c r="J24" s="127">
        <f>'Kryci_list 12166'!J24+'Kryci_list 12178'!J24+'Kryci_list 12179'!J24+'Kryci_list 12186'!J24+'Kryci_list 12187'!J24+'Kryci_list 12188'!J24+'Kryci_list 12189'!J24+'Kryci_list 12190'!J24+'Kryci_list 12191'!J24+'Kryci_list 12192'!J24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Rekapitulácia!B18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Rekapitulácia!B19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39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50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5"/>
      <c r="G33" s="14"/>
      <c r="H33" s="141" t="s">
        <v>65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ySplit="8" topLeftCell="A9" activePane="bottomLeft" state="frozen"/>
      <selection pane="bottomLeft" activeCell="G24" sqref="G11:G24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808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94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95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809</v>
      </c>
      <c r="C11" s="172" t="s">
        <v>810</v>
      </c>
      <c r="D11" s="168" t="s">
        <v>811</v>
      </c>
      <c r="E11" s="168"/>
      <c r="F11" s="169">
        <v>3</v>
      </c>
      <c r="G11" s="170"/>
      <c r="H11" s="170"/>
      <c r="I11" s="170">
        <f t="shared" ref="I11:I24" si="0">ROUND(F11*(G11+H11),2)</f>
        <v>0</v>
      </c>
      <c r="J11" s="168">
        <f t="shared" ref="J11:J24" si="1">ROUND(F11*(N11),2)</f>
        <v>3.63</v>
      </c>
      <c r="K11" s="1">
        <f t="shared" ref="K11:K24" si="2">ROUND(F11*(O11),2)</f>
        <v>0</v>
      </c>
      <c r="L11" s="1"/>
      <c r="M11" s="1">
        <f>ROUND(F11*(H11),2)</f>
        <v>0</v>
      </c>
      <c r="N11" s="1">
        <v>1.21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809</v>
      </c>
      <c r="C12" s="172" t="s">
        <v>812</v>
      </c>
      <c r="D12" s="168" t="s">
        <v>813</v>
      </c>
      <c r="E12" s="168"/>
      <c r="F12" s="169">
        <v>2</v>
      </c>
      <c r="G12" s="170"/>
      <c r="H12" s="170"/>
      <c r="I12" s="170">
        <f t="shared" si="0"/>
        <v>0</v>
      </c>
      <c r="J12" s="168">
        <f t="shared" si="1"/>
        <v>14.62</v>
      </c>
      <c r="K12" s="1">
        <f t="shared" si="2"/>
        <v>0</v>
      </c>
      <c r="L12" s="1"/>
      <c r="M12" s="1">
        <f>ROUND(F12*(H12),2)</f>
        <v>0</v>
      </c>
      <c r="N12" s="1">
        <v>7.31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809</v>
      </c>
      <c r="C13" s="172" t="s">
        <v>814</v>
      </c>
      <c r="D13" s="168" t="s">
        <v>815</v>
      </c>
      <c r="E13" s="168"/>
      <c r="F13" s="169">
        <v>4</v>
      </c>
      <c r="G13" s="170"/>
      <c r="H13" s="170"/>
      <c r="I13" s="170">
        <f t="shared" si="0"/>
        <v>0</v>
      </c>
      <c r="J13" s="168">
        <f t="shared" si="1"/>
        <v>3.68</v>
      </c>
      <c r="K13" s="1">
        <f t="shared" si="2"/>
        <v>0</v>
      </c>
      <c r="L13" s="1"/>
      <c r="M13" s="1">
        <f>ROUND(F13*(H13),2)</f>
        <v>0</v>
      </c>
      <c r="N13" s="1">
        <v>0.92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809</v>
      </c>
      <c r="C14" s="172" t="s">
        <v>816</v>
      </c>
      <c r="D14" s="168" t="s">
        <v>817</v>
      </c>
      <c r="E14" s="168"/>
      <c r="F14" s="169">
        <v>1</v>
      </c>
      <c r="G14" s="170"/>
      <c r="H14" s="170"/>
      <c r="I14" s="170">
        <f t="shared" si="0"/>
        <v>0</v>
      </c>
      <c r="J14" s="168">
        <f t="shared" si="1"/>
        <v>30.92</v>
      </c>
      <c r="K14" s="1">
        <f t="shared" si="2"/>
        <v>0</v>
      </c>
      <c r="L14" s="1"/>
      <c r="M14" s="1">
        <f>ROUND(F14*(H14),2)</f>
        <v>0</v>
      </c>
      <c r="N14" s="1">
        <v>30.92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550</v>
      </c>
      <c r="C15" s="172" t="s">
        <v>560</v>
      </c>
      <c r="D15" s="168" t="s">
        <v>818</v>
      </c>
      <c r="E15" s="168"/>
      <c r="F15" s="169">
        <v>4</v>
      </c>
      <c r="G15" s="170"/>
      <c r="H15" s="170"/>
      <c r="I15" s="170">
        <f t="shared" si="0"/>
        <v>0</v>
      </c>
      <c r="J15" s="168">
        <f t="shared" si="1"/>
        <v>6</v>
      </c>
      <c r="K15" s="1">
        <f t="shared" si="2"/>
        <v>0</v>
      </c>
      <c r="L15" s="1">
        <f t="shared" ref="L15:L22" si="3">ROUND(F15*(G15),2)</f>
        <v>0</v>
      </c>
      <c r="M15" s="1"/>
      <c r="N15" s="1">
        <v>1.5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550</v>
      </c>
      <c r="C16" s="172" t="s">
        <v>819</v>
      </c>
      <c r="D16" s="168" t="s">
        <v>820</v>
      </c>
      <c r="E16" s="168"/>
      <c r="F16" s="169">
        <v>2</v>
      </c>
      <c r="G16" s="170"/>
      <c r="H16" s="170"/>
      <c r="I16" s="170">
        <f t="shared" si="0"/>
        <v>0</v>
      </c>
      <c r="J16" s="168">
        <f t="shared" si="1"/>
        <v>8.34</v>
      </c>
      <c r="K16" s="1">
        <f t="shared" si="2"/>
        <v>0</v>
      </c>
      <c r="L16" s="1">
        <f t="shared" si="3"/>
        <v>0</v>
      </c>
      <c r="M16" s="1"/>
      <c r="N16" s="1">
        <v>4.17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550</v>
      </c>
      <c r="C17" s="172" t="s">
        <v>821</v>
      </c>
      <c r="D17" s="168" t="s">
        <v>822</v>
      </c>
      <c r="E17" s="168"/>
      <c r="F17" s="169">
        <v>3</v>
      </c>
      <c r="G17" s="170"/>
      <c r="H17" s="170"/>
      <c r="I17" s="170">
        <f t="shared" si="0"/>
        <v>0</v>
      </c>
      <c r="J17" s="168">
        <f t="shared" si="1"/>
        <v>1.5</v>
      </c>
      <c r="K17" s="1">
        <f t="shared" si="2"/>
        <v>0</v>
      </c>
      <c r="L17" s="1">
        <f t="shared" si="3"/>
        <v>0</v>
      </c>
      <c r="M17" s="1"/>
      <c r="N17" s="1">
        <v>0.5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550</v>
      </c>
      <c r="C18" s="172" t="s">
        <v>823</v>
      </c>
      <c r="D18" s="168" t="s">
        <v>824</v>
      </c>
      <c r="E18" s="168"/>
      <c r="F18" s="169">
        <v>1</v>
      </c>
      <c r="G18" s="170"/>
      <c r="H18" s="170"/>
      <c r="I18" s="170">
        <f t="shared" si="0"/>
        <v>0</v>
      </c>
      <c r="J18" s="168">
        <f t="shared" si="1"/>
        <v>4.47</v>
      </c>
      <c r="K18" s="1">
        <f t="shared" si="2"/>
        <v>0</v>
      </c>
      <c r="L18" s="1">
        <f t="shared" si="3"/>
        <v>0</v>
      </c>
      <c r="M18" s="1"/>
      <c r="N18" s="1">
        <v>4.47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450</v>
      </c>
      <c r="C19" s="172" t="s">
        <v>825</v>
      </c>
      <c r="D19" s="168" t="s">
        <v>826</v>
      </c>
      <c r="E19" s="168"/>
      <c r="F19" s="169">
        <v>8</v>
      </c>
      <c r="G19" s="170"/>
      <c r="H19" s="170"/>
      <c r="I19" s="170">
        <f t="shared" si="0"/>
        <v>0</v>
      </c>
      <c r="J19" s="168">
        <f t="shared" si="1"/>
        <v>8.24</v>
      </c>
      <c r="K19" s="1">
        <f t="shared" si="2"/>
        <v>0</v>
      </c>
      <c r="L19" s="1">
        <f t="shared" si="3"/>
        <v>0</v>
      </c>
      <c r="M19" s="1"/>
      <c r="N19" s="1">
        <v>1.03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450</v>
      </c>
      <c r="C20" s="172" t="s">
        <v>827</v>
      </c>
      <c r="D20" s="168" t="s">
        <v>828</v>
      </c>
      <c r="E20" s="168"/>
      <c r="F20" s="169">
        <v>8</v>
      </c>
      <c r="G20" s="170"/>
      <c r="H20" s="170"/>
      <c r="I20" s="170">
        <f t="shared" si="0"/>
        <v>0</v>
      </c>
      <c r="J20" s="168">
        <f t="shared" si="1"/>
        <v>16.96</v>
      </c>
      <c r="K20" s="1">
        <f t="shared" si="2"/>
        <v>0</v>
      </c>
      <c r="L20" s="1">
        <f t="shared" si="3"/>
        <v>0</v>
      </c>
      <c r="M20" s="1"/>
      <c r="N20" s="1">
        <v>2.12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450</v>
      </c>
      <c r="C21" s="172" t="s">
        <v>603</v>
      </c>
      <c r="D21" s="168" t="s">
        <v>604</v>
      </c>
      <c r="E21" s="178">
        <v>1</v>
      </c>
      <c r="F21" s="169">
        <v>0.06</v>
      </c>
      <c r="G21" s="170"/>
      <c r="H21" s="170"/>
      <c r="I21" s="170">
        <f t="shared" si="0"/>
        <v>0</v>
      </c>
      <c r="J21" s="168">
        <f t="shared" si="1"/>
        <v>10.16</v>
      </c>
      <c r="K21" s="1">
        <f t="shared" si="2"/>
        <v>0</v>
      </c>
      <c r="L21" s="1">
        <f t="shared" si="3"/>
        <v>0</v>
      </c>
      <c r="M21" s="1"/>
      <c r="N21" s="1">
        <v>169.39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450</v>
      </c>
      <c r="C22" s="172" t="s">
        <v>610</v>
      </c>
      <c r="D22" s="168" t="s">
        <v>611</v>
      </c>
      <c r="E22" s="178">
        <v>1</v>
      </c>
      <c r="F22" s="169">
        <v>0.01</v>
      </c>
      <c r="G22" s="170"/>
      <c r="H22" s="170"/>
      <c r="I22" s="170">
        <f t="shared" si="0"/>
        <v>0</v>
      </c>
      <c r="J22" s="168">
        <f t="shared" si="1"/>
        <v>1.69</v>
      </c>
      <c r="K22" s="1">
        <f t="shared" si="2"/>
        <v>0</v>
      </c>
      <c r="L22" s="1">
        <f t="shared" si="3"/>
        <v>0</v>
      </c>
      <c r="M22" s="1"/>
      <c r="N22" s="1">
        <v>169.39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322</v>
      </c>
      <c r="C23" s="172" t="s">
        <v>612</v>
      </c>
      <c r="D23" s="168" t="s">
        <v>613</v>
      </c>
      <c r="E23" s="178">
        <v>1</v>
      </c>
      <c r="F23" s="169">
        <v>0.06</v>
      </c>
      <c r="G23" s="170"/>
      <c r="H23" s="170"/>
      <c r="I23" s="170">
        <f t="shared" si="0"/>
        <v>0</v>
      </c>
      <c r="J23" s="168">
        <f t="shared" si="1"/>
        <v>10.16</v>
      </c>
      <c r="K23" s="1">
        <f t="shared" si="2"/>
        <v>0</v>
      </c>
      <c r="L23" s="1"/>
      <c r="M23" s="1">
        <f>ROUND(F23*(H23),2)</f>
        <v>0</v>
      </c>
      <c r="N23" s="1">
        <v>169.39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322</v>
      </c>
      <c r="C24" s="172" t="s">
        <v>614</v>
      </c>
      <c r="D24" s="168" t="s">
        <v>615</v>
      </c>
      <c r="E24" s="168" t="s">
        <v>616</v>
      </c>
      <c r="F24" s="169">
        <v>1</v>
      </c>
      <c r="G24" s="170"/>
      <c r="H24" s="170"/>
      <c r="I24" s="170">
        <f t="shared" si="0"/>
        <v>0</v>
      </c>
      <c r="J24" s="168">
        <f t="shared" si="1"/>
        <v>71.010000000000005</v>
      </c>
      <c r="K24" s="1">
        <f t="shared" si="2"/>
        <v>0</v>
      </c>
      <c r="L24" s="1"/>
      <c r="M24" s="1">
        <f>ROUND(F24*(H24),2)</f>
        <v>0</v>
      </c>
      <c r="N24" s="1">
        <v>71.010000000000005</v>
      </c>
      <c r="O24" s="1"/>
      <c r="P24" s="167"/>
      <c r="Q24" s="173"/>
      <c r="R24" s="173"/>
      <c r="S24" s="167"/>
      <c r="Z24">
        <v>0</v>
      </c>
    </row>
    <row r="25" spans="1:26" x14ac:dyDescent="0.25">
      <c r="A25" s="156"/>
      <c r="B25" s="156"/>
      <c r="C25" s="156"/>
      <c r="D25" s="156" t="s">
        <v>95</v>
      </c>
      <c r="E25" s="156"/>
      <c r="F25" s="167"/>
      <c r="G25" s="159"/>
      <c r="H25" s="159"/>
      <c r="I25" s="159">
        <f>ROUND((SUM(I10:I24))/1,2)</f>
        <v>0</v>
      </c>
      <c r="J25" s="156"/>
      <c r="K25" s="156"/>
      <c r="L25" s="156">
        <f>ROUND((SUM(L10:L24))/1,2)</f>
        <v>0</v>
      </c>
      <c r="M25" s="156">
        <f>ROUND((SUM(M10:M24))/1,2)</f>
        <v>0</v>
      </c>
      <c r="N25" s="156"/>
      <c r="O25" s="156"/>
      <c r="P25" s="174">
        <f>ROUND((SUM(P10:P24))/1,2)</f>
        <v>0</v>
      </c>
      <c r="S25" s="167">
        <f>ROUND((SUM(S10:S24))/1,2)</f>
        <v>0</v>
      </c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2" t="s">
        <v>94</v>
      </c>
      <c r="E27" s="156"/>
      <c r="F27" s="167"/>
      <c r="G27" s="159"/>
      <c r="H27" s="159"/>
      <c r="I27" s="159">
        <f>ROUND((SUM(I9:I26))/2,2)</f>
        <v>0</v>
      </c>
      <c r="J27" s="156"/>
      <c r="K27" s="156"/>
      <c r="L27" s="156">
        <f>ROUND((SUM(L9:L26))/2,2)</f>
        <v>0</v>
      </c>
      <c r="M27" s="156">
        <f>ROUND((SUM(M9:M26))/2,2)</f>
        <v>0</v>
      </c>
      <c r="N27" s="156"/>
      <c r="O27" s="156"/>
      <c r="P27" s="174">
        <f>ROUND((SUM(P9:P26))/2,2)</f>
        <v>0</v>
      </c>
      <c r="S27" s="174">
        <f>ROUND((SUM(S9:S26))/2,2)</f>
        <v>0</v>
      </c>
    </row>
    <row r="28" spans="1:26" x14ac:dyDescent="0.25">
      <c r="A28" s="175"/>
      <c r="B28" s="175" t="s">
        <v>17</v>
      </c>
      <c r="C28" s="175"/>
      <c r="D28" s="175"/>
      <c r="E28" s="175"/>
      <c r="F28" s="176" t="s">
        <v>97</v>
      </c>
      <c r="G28" s="177"/>
      <c r="H28" s="177">
        <f>ROUND((SUM(M9:M27))/3,2)</f>
        <v>0</v>
      </c>
      <c r="I28" s="177">
        <f>ROUND((SUM(I9:I27))/3,2)</f>
        <v>0</v>
      </c>
      <c r="J28" s="175"/>
      <c r="K28" s="175">
        <f>ROUND((SUM(K9:K27)),2)</f>
        <v>0</v>
      </c>
      <c r="L28" s="175">
        <f>ROUND((SUM(L9:L27))/3,2)</f>
        <v>0</v>
      </c>
      <c r="M28" s="175">
        <f>ROUND((SUM(M9:M27))/3,2)</f>
        <v>0</v>
      </c>
      <c r="N28" s="175"/>
      <c r="O28" s="175"/>
      <c r="P28" s="176">
        <f>ROUND((SUM(P9:P27))/3,2)</f>
        <v>0</v>
      </c>
      <c r="S28" s="176">
        <f>ROUND((SUM(S9:S27))/3,2)</f>
        <v>0</v>
      </c>
      <c r="Z28">
        <f>(SUM(Z9:Z27))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SO-03A Elektrická NN prípojka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829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/>
      <c r="E16" s="97"/>
      <c r="F16" s="106"/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12189'!Z40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12189'!B13</f>
        <v>0</v>
      </c>
      <c r="E18" s="77">
        <f>'Rekap 12189'!C13</f>
        <v>0</v>
      </c>
      <c r="F18" s="82">
        <f>'Rekap 12189'!D13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12189'!K9:'SO 12189'!K39)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12189'!K9:'SO 12189'!K39)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829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94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95</v>
      </c>
      <c r="B11" s="157">
        <f>'SO 12189'!L23</f>
        <v>0</v>
      </c>
      <c r="C11" s="157">
        <f>'SO 12189'!M23</f>
        <v>0</v>
      </c>
      <c r="D11" s="157">
        <f>'SO 12189'!I23</f>
        <v>0</v>
      </c>
      <c r="E11" s="158">
        <f>'SO 12189'!P23</f>
        <v>0</v>
      </c>
      <c r="F11" s="158">
        <f>'SO 12189'!S23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449</v>
      </c>
      <c r="B12" s="157">
        <f>'SO 12189'!L37</f>
        <v>0</v>
      </c>
      <c r="C12" s="157">
        <f>'SO 12189'!M37</f>
        <v>0</v>
      </c>
      <c r="D12" s="157">
        <f>'SO 12189'!I37</f>
        <v>0</v>
      </c>
      <c r="E12" s="158">
        <f>'SO 12189'!P37</f>
        <v>0</v>
      </c>
      <c r="F12" s="158">
        <f>'SO 12189'!S37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94</v>
      </c>
      <c r="B13" s="159">
        <f>'SO 12189'!L39</f>
        <v>0</v>
      </c>
      <c r="C13" s="159">
        <f>'SO 12189'!M39</f>
        <v>0</v>
      </c>
      <c r="D13" s="159">
        <f>'SO 12189'!I39</f>
        <v>0</v>
      </c>
      <c r="E13" s="160">
        <f>'SO 12189'!P39</f>
        <v>0</v>
      </c>
      <c r="F13" s="160">
        <f>'SO 12189'!S39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97</v>
      </c>
      <c r="B15" s="159">
        <f>'SO 12189'!L40</f>
        <v>0</v>
      </c>
      <c r="C15" s="159">
        <f>'SO 12189'!M40</f>
        <v>0</v>
      </c>
      <c r="D15" s="159">
        <f>'SO 12189'!I40</f>
        <v>0</v>
      </c>
      <c r="E15" s="160">
        <f>'SO 12189'!P40</f>
        <v>0</v>
      </c>
      <c r="F15" s="160">
        <f>'SO 12189'!S40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>
      <pane ySplit="8" topLeftCell="A9" activePane="bottomLeft" state="frozen"/>
      <selection pane="bottomLeft" activeCell="G23" sqref="G11:G2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829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94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95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550</v>
      </c>
      <c r="C11" s="172" t="s">
        <v>819</v>
      </c>
      <c r="D11" s="168" t="s">
        <v>820</v>
      </c>
      <c r="E11" s="168" t="s">
        <v>457</v>
      </c>
      <c r="F11" s="169">
        <v>4</v>
      </c>
      <c r="G11" s="170"/>
      <c r="H11" s="170"/>
      <c r="I11" s="170">
        <f t="shared" ref="I11:I22" si="0">ROUND(F11*(G11+H11),2)</f>
        <v>0</v>
      </c>
      <c r="J11" s="168">
        <f t="shared" ref="J11:J22" si="1">ROUND(F11*(N11),2)</f>
        <v>16.68</v>
      </c>
      <c r="K11" s="1">
        <f t="shared" ref="K11:K22" si="2">ROUND(F11*(O11),2)</f>
        <v>0</v>
      </c>
      <c r="L11" s="1">
        <f t="shared" ref="L11:L17" si="3">ROUND(F11*(G11),2)</f>
        <v>0</v>
      </c>
      <c r="M11" s="1"/>
      <c r="N11" s="1">
        <v>4.17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550</v>
      </c>
      <c r="C12" s="172" t="s">
        <v>830</v>
      </c>
      <c r="D12" s="168" t="s">
        <v>831</v>
      </c>
      <c r="E12" s="168" t="s">
        <v>457</v>
      </c>
      <c r="F12" s="169">
        <v>1</v>
      </c>
      <c r="G12" s="170"/>
      <c r="H12" s="170"/>
      <c r="I12" s="170">
        <f t="shared" si="0"/>
        <v>0</v>
      </c>
      <c r="J12" s="168">
        <f t="shared" si="1"/>
        <v>10.71</v>
      </c>
      <c r="K12" s="1">
        <f t="shared" si="2"/>
        <v>0</v>
      </c>
      <c r="L12" s="1">
        <f t="shared" si="3"/>
        <v>0</v>
      </c>
      <c r="M12" s="1"/>
      <c r="N12" s="1">
        <v>10.71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550</v>
      </c>
      <c r="C13" s="172" t="s">
        <v>832</v>
      </c>
      <c r="D13" s="168" t="s">
        <v>833</v>
      </c>
      <c r="E13" s="168" t="s">
        <v>209</v>
      </c>
      <c r="F13" s="169">
        <v>54</v>
      </c>
      <c r="G13" s="170"/>
      <c r="H13" s="170"/>
      <c r="I13" s="170">
        <f t="shared" si="0"/>
        <v>0</v>
      </c>
      <c r="J13" s="168">
        <f t="shared" si="1"/>
        <v>37.799999999999997</v>
      </c>
      <c r="K13" s="1">
        <f t="shared" si="2"/>
        <v>0</v>
      </c>
      <c r="L13" s="1">
        <f t="shared" si="3"/>
        <v>0</v>
      </c>
      <c r="M13" s="1"/>
      <c r="N13" s="1">
        <v>0.7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450</v>
      </c>
      <c r="C14" s="172" t="s">
        <v>834</v>
      </c>
      <c r="D14" s="168" t="s">
        <v>835</v>
      </c>
      <c r="E14" s="168" t="s">
        <v>209</v>
      </c>
      <c r="F14" s="169">
        <v>28</v>
      </c>
      <c r="G14" s="170"/>
      <c r="H14" s="170"/>
      <c r="I14" s="170">
        <f t="shared" si="0"/>
        <v>0</v>
      </c>
      <c r="J14" s="168">
        <f t="shared" si="1"/>
        <v>24.36</v>
      </c>
      <c r="K14" s="1">
        <f t="shared" si="2"/>
        <v>0</v>
      </c>
      <c r="L14" s="1">
        <f t="shared" si="3"/>
        <v>0</v>
      </c>
      <c r="M14" s="1"/>
      <c r="N14" s="1">
        <v>0.87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450</v>
      </c>
      <c r="C15" s="172" t="s">
        <v>836</v>
      </c>
      <c r="D15" s="168" t="s">
        <v>837</v>
      </c>
      <c r="E15" s="168" t="s">
        <v>209</v>
      </c>
      <c r="F15" s="169">
        <v>54</v>
      </c>
      <c r="G15" s="170"/>
      <c r="H15" s="170"/>
      <c r="I15" s="170">
        <f t="shared" si="0"/>
        <v>0</v>
      </c>
      <c r="J15" s="168">
        <f t="shared" si="1"/>
        <v>50.76</v>
      </c>
      <c r="K15" s="1">
        <f t="shared" si="2"/>
        <v>0</v>
      </c>
      <c r="L15" s="1">
        <f t="shared" si="3"/>
        <v>0</v>
      </c>
      <c r="M15" s="1"/>
      <c r="N15" s="1">
        <v>0.94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450</v>
      </c>
      <c r="C16" s="172" t="s">
        <v>603</v>
      </c>
      <c r="D16" s="168" t="s">
        <v>604</v>
      </c>
      <c r="E16" s="178">
        <v>1</v>
      </c>
      <c r="F16" s="169">
        <v>0.06</v>
      </c>
      <c r="G16" s="170"/>
      <c r="H16" s="170"/>
      <c r="I16" s="170">
        <f t="shared" si="0"/>
        <v>0</v>
      </c>
      <c r="J16" s="168">
        <f t="shared" si="1"/>
        <v>55.03</v>
      </c>
      <c r="K16" s="1">
        <f t="shared" si="2"/>
        <v>0</v>
      </c>
      <c r="L16" s="1">
        <f t="shared" si="3"/>
        <v>0</v>
      </c>
      <c r="M16" s="1"/>
      <c r="N16" s="1">
        <v>917.1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450</v>
      </c>
      <c r="C17" s="172" t="s">
        <v>610</v>
      </c>
      <c r="D17" s="168" t="s">
        <v>611</v>
      </c>
      <c r="E17" s="178">
        <v>1</v>
      </c>
      <c r="F17" s="169">
        <v>0.01</v>
      </c>
      <c r="G17" s="170"/>
      <c r="H17" s="170"/>
      <c r="I17" s="170">
        <f t="shared" si="0"/>
        <v>0</v>
      </c>
      <c r="J17" s="168">
        <f t="shared" si="1"/>
        <v>9.17</v>
      </c>
      <c r="K17" s="1">
        <f t="shared" si="2"/>
        <v>0</v>
      </c>
      <c r="L17" s="1">
        <f t="shared" si="3"/>
        <v>0</v>
      </c>
      <c r="M17" s="1"/>
      <c r="N17" s="1">
        <v>917.1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322</v>
      </c>
      <c r="C18" s="172" t="s">
        <v>612</v>
      </c>
      <c r="D18" s="168" t="s">
        <v>613</v>
      </c>
      <c r="E18" s="178">
        <v>1</v>
      </c>
      <c r="F18" s="169">
        <v>0.06</v>
      </c>
      <c r="G18" s="170"/>
      <c r="H18" s="170"/>
      <c r="I18" s="170">
        <f t="shared" si="0"/>
        <v>0</v>
      </c>
      <c r="J18" s="168">
        <f t="shared" si="1"/>
        <v>55.03</v>
      </c>
      <c r="K18" s="1">
        <f t="shared" si="2"/>
        <v>0</v>
      </c>
      <c r="L18" s="1"/>
      <c r="M18" s="1">
        <f>ROUND(F18*(H18),2)</f>
        <v>0</v>
      </c>
      <c r="N18" s="1">
        <v>917.1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322</v>
      </c>
      <c r="C19" s="172" t="s">
        <v>614</v>
      </c>
      <c r="D19" s="168" t="s">
        <v>615</v>
      </c>
      <c r="E19" s="168" t="s">
        <v>616</v>
      </c>
      <c r="F19" s="169">
        <v>1</v>
      </c>
      <c r="G19" s="170"/>
      <c r="H19" s="170"/>
      <c r="I19" s="170">
        <f t="shared" si="0"/>
        <v>0</v>
      </c>
      <c r="J19" s="168">
        <f t="shared" si="1"/>
        <v>71.010000000000005</v>
      </c>
      <c r="K19" s="1">
        <f t="shared" si="2"/>
        <v>0</v>
      </c>
      <c r="L19" s="1"/>
      <c r="M19" s="1">
        <f>ROUND(F19*(H19),2)</f>
        <v>0</v>
      </c>
      <c r="N19" s="1">
        <v>71.010000000000005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809</v>
      </c>
      <c r="C20" s="172" t="s">
        <v>838</v>
      </c>
      <c r="D20" s="168" t="s">
        <v>839</v>
      </c>
      <c r="E20" s="168" t="s">
        <v>457</v>
      </c>
      <c r="F20" s="169">
        <v>28</v>
      </c>
      <c r="G20" s="170"/>
      <c r="H20" s="170"/>
      <c r="I20" s="170">
        <f t="shared" si="0"/>
        <v>0</v>
      </c>
      <c r="J20" s="168">
        <f t="shared" si="1"/>
        <v>68.88</v>
      </c>
      <c r="K20" s="1">
        <f t="shared" si="2"/>
        <v>0</v>
      </c>
      <c r="L20" s="1"/>
      <c r="M20" s="1">
        <f>ROUND(F20*(H20),2)</f>
        <v>0</v>
      </c>
      <c r="N20" s="1">
        <v>2.46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809</v>
      </c>
      <c r="C21" s="172" t="s">
        <v>812</v>
      </c>
      <c r="D21" s="168" t="s">
        <v>813</v>
      </c>
      <c r="E21" s="168" t="s">
        <v>457</v>
      </c>
      <c r="F21" s="169">
        <v>4</v>
      </c>
      <c r="G21" s="170"/>
      <c r="H21" s="170"/>
      <c r="I21" s="170">
        <f t="shared" si="0"/>
        <v>0</v>
      </c>
      <c r="J21" s="168">
        <f t="shared" si="1"/>
        <v>29.24</v>
      </c>
      <c r="K21" s="1">
        <f t="shared" si="2"/>
        <v>0</v>
      </c>
      <c r="L21" s="1"/>
      <c r="M21" s="1">
        <f>ROUND(F21*(H21),2)</f>
        <v>0</v>
      </c>
      <c r="N21" s="1">
        <v>7.31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809</v>
      </c>
      <c r="C22" s="172" t="s">
        <v>840</v>
      </c>
      <c r="D22" s="168" t="s">
        <v>841</v>
      </c>
      <c r="E22" s="168" t="s">
        <v>457</v>
      </c>
      <c r="F22" s="169">
        <v>1</v>
      </c>
      <c r="G22" s="170"/>
      <c r="H22" s="170"/>
      <c r="I22" s="170">
        <f t="shared" si="0"/>
        <v>0</v>
      </c>
      <c r="J22" s="168">
        <f t="shared" si="1"/>
        <v>176.37</v>
      </c>
      <c r="K22" s="1">
        <f t="shared" si="2"/>
        <v>0</v>
      </c>
      <c r="L22" s="1"/>
      <c r="M22" s="1">
        <f>ROUND(F22*(H22),2)</f>
        <v>0</v>
      </c>
      <c r="N22" s="1">
        <v>176.37</v>
      </c>
      <c r="O22" s="1"/>
      <c r="P22" s="167"/>
      <c r="Q22" s="173"/>
      <c r="R22" s="173"/>
      <c r="S22" s="167"/>
      <c r="Z22">
        <v>0</v>
      </c>
    </row>
    <row r="23" spans="1:26" x14ac:dyDescent="0.25">
      <c r="A23" s="156"/>
      <c r="B23" s="156"/>
      <c r="C23" s="156"/>
      <c r="D23" s="156" t="s">
        <v>95</v>
      </c>
      <c r="E23" s="156"/>
      <c r="F23" s="167"/>
      <c r="G23" s="159"/>
      <c r="H23" s="159">
        <f>ROUND((SUM(M10:M22))/1,2)</f>
        <v>0</v>
      </c>
      <c r="I23" s="159">
        <f>ROUND((SUM(I10:I22))/1,2)</f>
        <v>0</v>
      </c>
      <c r="J23" s="156"/>
      <c r="K23" s="156"/>
      <c r="L23" s="156">
        <f>ROUND((SUM(L10:L22))/1,2)</f>
        <v>0</v>
      </c>
      <c r="M23" s="156">
        <f>ROUND((SUM(M10:M22))/1,2)</f>
        <v>0</v>
      </c>
      <c r="N23" s="156"/>
      <c r="O23" s="156"/>
      <c r="P23" s="174">
        <f>ROUND((SUM(P10:P22))/1,2)</f>
        <v>0</v>
      </c>
      <c r="Q23" s="153"/>
      <c r="R23" s="153"/>
      <c r="S23" s="174">
        <f>ROUND((SUM(S10:S22))/1,2)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449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621</v>
      </c>
      <c r="C26" s="172" t="s">
        <v>842</v>
      </c>
      <c r="D26" s="168" t="s">
        <v>843</v>
      </c>
      <c r="E26" s="168" t="s">
        <v>209</v>
      </c>
      <c r="F26" s="169">
        <v>6</v>
      </c>
      <c r="G26" s="170"/>
      <c r="H26" s="170"/>
      <c r="I26" s="170">
        <f t="shared" ref="I26:I36" si="4">ROUND(F26*(G26+H26),2)</f>
        <v>0</v>
      </c>
      <c r="J26" s="168">
        <f t="shared" ref="J26:J36" si="5">ROUND(F26*(N26),2)</f>
        <v>19.38</v>
      </c>
      <c r="K26" s="1">
        <f t="shared" ref="K26:K36" si="6">ROUND(F26*(O26),2)</f>
        <v>0</v>
      </c>
      <c r="L26" s="1">
        <f t="shared" ref="L26:L33" si="7">ROUND(F26*(G26),2)</f>
        <v>0</v>
      </c>
      <c r="M26" s="1"/>
      <c r="N26" s="1">
        <v>3.23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621</v>
      </c>
      <c r="C27" s="172" t="s">
        <v>844</v>
      </c>
      <c r="D27" s="168" t="s">
        <v>845</v>
      </c>
      <c r="E27" s="168" t="s">
        <v>209</v>
      </c>
      <c r="F27" s="169">
        <v>24</v>
      </c>
      <c r="G27" s="170"/>
      <c r="H27" s="170"/>
      <c r="I27" s="170">
        <f t="shared" si="4"/>
        <v>0</v>
      </c>
      <c r="J27" s="168">
        <f t="shared" si="5"/>
        <v>146.88</v>
      </c>
      <c r="K27" s="1">
        <f t="shared" si="6"/>
        <v>0</v>
      </c>
      <c r="L27" s="1">
        <f t="shared" si="7"/>
        <v>0</v>
      </c>
      <c r="M27" s="1"/>
      <c r="N27" s="1">
        <v>6.12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621</v>
      </c>
      <c r="C28" s="172" t="s">
        <v>626</v>
      </c>
      <c r="D28" s="168" t="s">
        <v>846</v>
      </c>
      <c r="E28" s="168" t="s">
        <v>209</v>
      </c>
      <c r="F28" s="169">
        <v>6</v>
      </c>
      <c r="G28" s="170"/>
      <c r="H28" s="170"/>
      <c r="I28" s="170">
        <f t="shared" si="4"/>
        <v>0</v>
      </c>
      <c r="J28" s="168">
        <f t="shared" si="5"/>
        <v>4.8600000000000003</v>
      </c>
      <c r="K28" s="1">
        <f t="shared" si="6"/>
        <v>0</v>
      </c>
      <c r="L28" s="1">
        <f t="shared" si="7"/>
        <v>0</v>
      </c>
      <c r="M28" s="1"/>
      <c r="N28" s="1">
        <v>0.81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621</v>
      </c>
      <c r="C29" s="172" t="s">
        <v>847</v>
      </c>
      <c r="D29" s="168" t="s">
        <v>848</v>
      </c>
      <c r="E29" s="168" t="s">
        <v>209</v>
      </c>
      <c r="F29" s="169">
        <v>24</v>
      </c>
      <c r="G29" s="170"/>
      <c r="H29" s="170"/>
      <c r="I29" s="170">
        <f t="shared" si="4"/>
        <v>0</v>
      </c>
      <c r="J29" s="168">
        <f t="shared" si="5"/>
        <v>83.76</v>
      </c>
      <c r="K29" s="1">
        <f t="shared" si="6"/>
        <v>0</v>
      </c>
      <c r="L29" s="1">
        <f t="shared" si="7"/>
        <v>0</v>
      </c>
      <c r="M29" s="1"/>
      <c r="N29" s="1">
        <v>3.49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621</v>
      </c>
      <c r="C30" s="172" t="s">
        <v>628</v>
      </c>
      <c r="D30" s="168" t="s">
        <v>849</v>
      </c>
      <c r="E30" s="168" t="s">
        <v>209</v>
      </c>
      <c r="F30" s="169">
        <v>30</v>
      </c>
      <c r="G30" s="170"/>
      <c r="H30" s="170"/>
      <c r="I30" s="170">
        <f t="shared" si="4"/>
        <v>0</v>
      </c>
      <c r="J30" s="168">
        <f t="shared" si="5"/>
        <v>8.6999999999999993</v>
      </c>
      <c r="K30" s="1">
        <f t="shared" si="6"/>
        <v>0</v>
      </c>
      <c r="L30" s="1">
        <f t="shared" si="7"/>
        <v>0</v>
      </c>
      <c r="M30" s="1"/>
      <c r="N30" s="1">
        <v>0.28999999999999998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621</v>
      </c>
      <c r="C31" s="172" t="s">
        <v>850</v>
      </c>
      <c r="D31" s="168" t="s">
        <v>851</v>
      </c>
      <c r="E31" s="168" t="s">
        <v>209</v>
      </c>
      <c r="F31" s="169">
        <v>6</v>
      </c>
      <c r="G31" s="170"/>
      <c r="H31" s="170"/>
      <c r="I31" s="170">
        <f t="shared" si="4"/>
        <v>0</v>
      </c>
      <c r="J31" s="168">
        <f t="shared" si="5"/>
        <v>7.26</v>
      </c>
      <c r="K31" s="1">
        <f t="shared" si="6"/>
        <v>0</v>
      </c>
      <c r="L31" s="1">
        <f t="shared" si="7"/>
        <v>0</v>
      </c>
      <c r="M31" s="1"/>
      <c r="N31" s="1">
        <v>1.21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621</v>
      </c>
      <c r="C32" s="172" t="s">
        <v>852</v>
      </c>
      <c r="D32" s="168" t="s">
        <v>853</v>
      </c>
      <c r="E32" s="168" t="s">
        <v>209</v>
      </c>
      <c r="F32" s="169">
        <v>24</v>
      </c>
      <c r="G32" s="170"/>
      <c r="H32" s="170"/>
      <c r="I32" s="170">
        <f t="shared" si="4"/>
        <v>0</v>
      </c>
      <c r="J32" s="168">
        <f t="shared" si="5"/>
        <v>63.36</v>
      </c>
      <c r="K32" s="1">
        <f t="shared" si="6"/>
        <v>0</v>
      </c>
      <c r="L32" s="1">
        <f t="shared" si="7"/>
        <v>0</v>
      </c>
      <c r="M32" s="1"/>
      <c r="N32" s="1">
        <v>2.64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621</v>
      </c>
      <c r="C33" s="172" t="s">
        <v>854</v>
      </c>
      <c r="D33" s="168" t="s">
        <v>855</v>
      </c>
      <c r="E33" s="168" t="s">
        <v>122</v>
      </c>
      <c r="F33" s="169">
        <v>14.1</v>
      </c>
      <c r="G33" s="170"/>
      <c r="H33" s="170"/>
      <c r="I33" s="170">
        <f t="shared" si="4"/>
        <v>0</v>
      </c>
      <c r="J33" s="168">
        <f t="shared" si="5"/>
        <v>15.09</v>
      </c>
      <c r="K33" s="1">
        <f t="shared" si="6"/>
        <v>0</v>
      </c>
      <c r="L33" s="1">
        <f t="shared" si="7"/>
        <v>0</v>
      </c>
      <c r="M33" s="1"/>
      <c r="N33" s="1">
        <v>1.07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302</v>
      </c>
      <c r="C34" s="172" t="s">
        <v>856</v>
      </c>
      <c r="D34" s="168" t="s">
        <v>857</v>
      </c>
      <c r="E34" s="168" t="s">
        <v>209</v>
      </c>
      <c r="F34" s="169">
        <v>30</v>
      </c>
      <c r="G34" s="170"/>
      <c r="H34" s="170"/>
      <c r="I34" s="170">
        <f t="shared" si="4"/>
        <v>0</v>
      </c>
      <c r="J34" s="168">
        <f t="shared" si="5"/>
        <v>10.8</v>
      </c>
      <c r="K34" s="1">
        <f t="shared" si="6"/>
        <v>0</v>
      </c>
      <c r="L34" s="1"/>
      <c r="M34" s="1">
        <f>ROUND(F34*(H34),2)</f>
        <v>0</v>
      </c>
      <c r="N34" s="1">
        <v>0.36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434</v>
      </c>
      <c r="C35" s="172" t="s">
        <v>858</v>
      </c>
      <c r="D35" s="168" t="s">
        <v>859</v>
      </c>
      <c r="E35" s="168" t="s">
        <v>111</v>
      </c>
      <c r="F35" s="169">
        <v>0.42</v>
      </c>
      <c r="G35" s="170"/>
      <c r="H35" s="170"/>
      <c r="I35" s="170">
        <f t="shared" si="4"/>
        <v>0</v>
      </c>
      <c r="J35" s="168">
        <f t="shared" si="5"/>
        <v>3.56</v>
      </c>
      <c r="K35" s="1">
        <f t="shared" si="6"/>
        <v>0</v>
      </c>
      <c r="L35" s="1"/>
      <c r="M35" s="1">
        <f>ROUND(F35*(H35),2)</f>
        <v>0</v>
      </c>
      <c r="N35" s="1">
        <v>8.48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434</v>
      </c>
      <c r="C36" s="172" t="s">
        <v>860</v>
      </c>
      <c r="D36" s="168" t="s">
        <v>861</v>
      </c>
      <c r="E36" s="168" t="s">
        <v>111</v>
      </c>
      <c r="F36" s="169">
        <v>1.2</v>
      </c>
      <c r="G36" s="170"/>
      <c r="H36" s="170"/>
      <c r="I36" s="170">
        <f t="shared" si="4"/>
        <v>0</v>
      </c>
      <c r="J36" s="168">
        <f t="shared" si="5"/>
        <v>68</v>
      </c>
      <c r="K36" s="1">
        <f t="shared" si="6"/>
        <v>0</v>
      </c>
      <c r="L36" s="1"/>
      <c r="M36" s="1">
        <f>ROUND(F36*(H36),2)</f>
        <v>0</v>
      </c>
      <c r="N36" s="1">
        <v>56.67</v>
      </c>
      <c r="O36" s="1"/>
      <c r="P36" s="167"/>
      <c r="Q36" s="173"/>
      <c r="R36" s="173"/>
      <c r="S36" s="167"/>
      <c r="Z36">
        <v>0</v>
      </c>
    </row>
    <row r="37" spans="1:26" x14ac:dyDescent="0.25">
      <c r="A37" s="156"/>
      <c r="B37" s="156"/>
      <c r="C37" s="156"/>
      <c r="D37" s="156" t="s">
        <v>449</v>
      </c>
      <c r="E37" s="156"/>
      <c r="F37" s="167"/>
      <c r="G37" s="159"/>
      <c r="H37" s="159"/>
      <c r="I37" s="159">
        <f>ROUND((SUM(I25:I36))/1,2)</f>
        <v>0</v>
      </c>
      <c r="J37" s="156"/>
      <c r="K37" s="156"/>
      <c r="L37" s="156">
        <f>ROUND((SUM(L25:L36))/1,2)</f>
        <v>0</v>
      </c>
      <c r="M37" s="156">
        <f>ROUND((SUM(M25:M36))/1,2)</f>
        <v>0</v>
      </c>
      <c r="N37" s="156"/>
      <c r="O37" s="156"/>
      <c r="P37" s="174">
        <f>ROUND((SUM(P25:P36))/1,2)</f>
        <v>0</v>
      </c>
      <c r="S37" s="167">
        <f>ROUND((SUM(S25:S36))/1,2)</f>
        <v>0</v>
      </c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2" t="s">
        <v>94</v>
      </c>
      <c r="E39" s="156"/>
      <c r="F39" s="167"/>
      <c r="G39" s="159"/>
      <c r="H39" s="159"/>
      <c r="I39" s="159">
        <f>ROUND((SUM(I9:I38))/2,2)</f>
        <v>0</v>
      </c>
      <c r="J39" s="156"/>
      <c r="K39" s="156"/>
      <c r="L39" s="156">
        <f>ROUND((SUM(L9:L38))/2,2)</f>
        <v>0</v>
      </c>
      <c r="M39" s="156">
        <f>ROUND((SUM(M9:M38))/2,2)</f>
        <v>0</v>
      </c>
      <c r="N39" s="156"/>
      <c r="O39" s="156"/>
      <c r="P39" s="174">
        <f>ROUND((SUM(P9:P38))/2,2)</f>
        <v>0</v>
      </c>
      <c r="S39" s="174">
        <f>ROUND((SUM(S9:S38))/2,2)</f>
        <v>0</v>
      </c>
    </row>
    <row r="40" spans="1:26" x14ac:dyDescent="0.25">
      <c r="A40" s="175"/>
      <c r="B40" s="175" t="s">
        <v>18</v>
      </c>
      <c r="C40" s="175"/>
      <c r="D40" s="175"/>
      <c r="E40" s="175"/>
      <c r="F40" s="176" t="s">
        <v>97</v>
      </c>
      <c r="G40" s="177"/>
      <c r="H40" s="177">
        <f>ROUND((SUM(M9:M39))/3,2)</f>
        <v>0</v>
      </c>
      <c r="I40" s="177">
        <f>ROUND((SUM(I9:I39))/3,2)</f>
        <v>0</v>
      </c>
      <c r="J40" s="175"/>
      <c r="K40" s="175">
        <f>ROUND((SUM(K9:K39)),2)</f>
        <v>0</v>
      </c>
      <c r="L40" s="175">
        <f>ROUND((SUM(L9:L39))/3,2)</f>
        <v>0</v>
      </c>
      <c r="M40" s="175">
        <f>ROUND((SUM(M9:M39))/3,2)</f>
        <v>0</v>
      </c>
      <c r="N40" s="175"/>
      <c r="O40" s="175"/>
      <c r="P40" s="176">
        <f>ROUND((SUM(P9:P39))/3,2)</f>
        <v>0</v>
      </c>
      <c r="S40" s="176">
        <f>ROUND((SUM(S9:S39))/3,2)</f>
        <v>0</v>
      </c>
      <c r="Z40">
        <f>(SUM(Z9:Z39))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SO-03B Odberné elektrické zariadenie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862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12190'!B15</f>
        <v>0</v>
      </c>
      <c r="E16" s="97">
        <f>'Rekap 12190'!C15</f>
        <v>0</v>
      </c>
      <c r="F16" s="106">
        <f>'Rekap 12190'!D15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12190'!Z51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12190'!B20</f>
        <v>0</v>
      </c>
      <c r="E18" s="77">
        <f>'Rekap 12190'!C20</f>
        <v>0</v>
      </c>
      <c r="F18" s="82">
        <f>'Rekap 12190'!D20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12190'!K9:'SO 12190'!K50)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12190'!K9:'SO 12190'!K50)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862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12190'!L19</f>
        <v>0</v>
      </c>
      <c r="C11" s="157">
        <f>'SO 12190'!M19</f>
        <v>0</v>
      </c>
      <c r="D11" s="157">
        <f>'SO 12190'!I19</f>
        <v>0</v>
      </c>
      <c r="E11" s="158">
        <f>'SO 12190'!P19</f>
        <v>0.04</v>
      </c>
      <c r="F11" s="158">
        <f>'SO 12190'!S19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76</v>
      </c>
      <c r="B12" s="157">
        <f>'SO 12190'!L23</f>
        <v>0</v>
      </c>
      <c r="C12" s="157">
        <f>'SO 12190'!M23</f>
        <v>0</v>
      </c>
      <c r="D12" s="157">
        <f>'SO 12190'!I23</f>
        <v>0</v>
      </c>
      <c r="E12" s="158">
        <f>'SO 12190'!P23</f>
        <v>1.82</v>
      </c>
      <c r="F12" s="158">
        <f>'SO 12190'!S23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633</v>
      </c>
      <c r="B13" s="157">
        <f>'SO 12190'!L31</f>
        <v>0</v>
      </c>
      <c r="C13" s="157">
        <f>'SO 12190'!M31</f>
        <v>0</v>
      </c>
      <c r="D13" s="157">
        <f>'SO 12190'!I31</f>
        <v>0</v>
      </c>
      <c r="E13" s="158">
        <f>'SO 12190'!P31</f>
        <v>0.11</v>
      </c>
      <c r="F13" s="158">
        <f>'SO 12190'!S31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79</v>
      </c>
      <c r="B14" s="157">
        <f>'SO 12190'!L35</f>
        <v>0</v>
      </c>
      <c r="C14" s="157">
        <f>'SO 12190'!M35</f>
        <v>0</v>
      </c>
      <c r="D14" s="157">
        <f>'SO 12190'!I35</f>
        <v>0</v>
      </c>
      <c r="E14" s="158">
        <f>'SO 12190'!P35</f>
        <v>0</v>
      </c>
      <c r="F14" s="158">
        <f>'SO 12190'!S35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72</v>
      </c>
      <c r="B15" s="159">
        <f>'SO 12190'!L37</f>
        <v>0</v>
      </c>
      <c r="C15" s="159">
        <f>'SO 12190'!M37</f>
        <v>0</v>
      </c>
      <c r="D15" s="159">
        <f>'SO 12190'!I37</f>
        <v>0</v>
      </c>
      <c r="E15" s="160">
        <f>'SO 12190'!P37</f>
        <v>1.97</v>
      </c>
      <c r="F15" s="160">
        <f>'SO 12190'!S37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94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863</v>
      </c>
      <c r="B18" s="157">
        <f>'SO 12190'!L43</f>
        <v>0</v>
      </c>
      <c r="C18" s="157">
        <f>'SO 12190'!M43</f>
        <v>0</v>
      </c>
      <c r="D18" s="157">
        <f>'SO 12190'!I43</f>
        <v>0</v>
      </c>
      <c r="E18" s="158">
        <f>'SO 12190'!P43</f>
        <v>0</v>
      </c>
      <c r="F18" s="158">
        <f>'SO 12190'!S43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449</v>
      </c>
      <c r="B19" s="157">
        <f>'SO 12190'!L48</f>
        <v>0</v>
      </c>
      <c r="C19" s="157">
        <f>'SO 12190'!M48</f>
        <v>0</v>
      </c>
      <c r="D19" s="157">
        <f>'SO 12190'!I48</f>
        <v>0</v>
      </c>
      <c r="E19" s="158">
        <f>'SO 12190'!P48</f>
        <v>0</v>
      </c>
      <c r="F19" s="158">
        <f>'SO 12190'!S48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94</v>
      </c>
      <c r="B20" s="159">
        <f>'SO 12190'!L50</f>
        <v>0</v>
      </c>
      <c r="C20" s="159">
        <f>'SO 12190'!M50</f>
        <v>0</v>
      </c>
      <c r="D20" s="159">
        <f>'SO 12190'!I50</f>
        <v>0</v>
      </c>
      <c r="E20" s="160">
        <f>'SO 12190'!P50</f>
        <v>0</v>
      </c>
      <c r="F20" s="160">
        <f>'SO 12190'!S50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97</v>
      </c>
      <c r="B22" s="159">
        <f>'SO 12190'!L51</f>
        <v>0</v>
      </c>
      <c r="C22" s="159">
        <f>'SO 12190'!M51</f>
        <v>0</v>
      </c>
      <c r="D22" s="159">
        <f>'SO 12190'!I51</f>
        <v>0</v>
      </c>
      <c r="E22" s="160">
        <f>'SO 12190'!P51</f>
        <v>1.97</v>
      </c>
      <c r="F22" s="160">
        <f>'SO 12190'!S51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pane ySplit="8" topLeftCell="A9" activePane="bottomLeft" state="frozen"/>
      <selection pane="bottomLeft" activeCell="G47" sqref="G11:G47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862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116</v>
      </c>
      <c r="D11" s="168" t="s">
        <v>117</v>
      </c>
      <c r="E11" s="168" t="s">
        <v>111</v>
      </c>
      <c r="F11" s="169">
        <v>7.68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35.79</v>
      </c>
      <c r="K11" s="1">
        <f t="shared" ref="K11:K18" si="2">ROUND(F11*(O11),2)</f>
        <v>0</v>
      </c>
      <c r="L11" s="1">
        <f>ROUND(F11*(G11),2)</f>
        <v>0</v>
      </c>
      <c r="M11" s="1"/>
      <c r="N11" s="1">
        <v>4.66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118</v>
      </c>
      <c r="D12" s="168" t="s">
        <v>119</v>
      </c>
      <c r="E12" s="168" t="s">
        <v>111</v>
      </c>
      <c r="F12" s="169">
        <v>15.36</v>
      </c>
      <c r="G12" s="170"/>
      <c r="H12" s="170"/>
      <c r="I12" s="170">
        <f t="shared" si="0"/>
        <v>0</v>
      </c>
      <c r="J12" s="168">
        <f t="shared" si="1"/>
        <v>253.29</v>
      </c>
      <c r="K12" s="1">
        <f t="shared" si="2"/>
        <v>0</v>
      </c>
      <c r="L12" s="1">
        <f>ROUND(F12*(G12),2)</f>
        <v>0</v>
      </c>
      <c r="M12" s="1"/>
      <c r="N12" s="1">
        <v>16.489999999999998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637</v>
      </c>
      <c r="D13" s="168" t="s">
        <v>638</v>
      </c>
      <c r="E13" s="168" t="s">
        <v>111</v>
      </c>
      <c r="F13" s="169">
        <v>11.52</v>
      </c>
      <c r="G13" s="170"/>
      <c r="H13" s="170"/>
      <c r="I13" s="170">
        <f t="shared" si="0"/>
        <v>0</v>
      </c>
      <c r="J13" s="168">
        <f t="shared" si="1"/>
        <v>27.3</v>
      </c>
      <c r="K13" s="1">
        <f t="shared" si="2"/>
        <v>0</v>
      </c>
      <c r="L13" s="1">
        <f>ROUND(F13*(G13),2)</f>
        <v>0</v>
      </c>
      <c r="M13" s="1"/>
      <c r="N13" s="1">
        <v>2.37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108</v>
      </c>
      <c r="C14" s="172" t="s">
        <v>639</v>
      </c>
      <c r="D14" s="168" t="s">
        <v>640</v>
      </c>
      <c r="E14" s="168" t="s">
        <v>328</v>
      </c>
      <c r="F14" s="169">
        <v>3.84</v>
      </c>
      <c r="G14" s="170"/>
      <c r="H14" s="170"/>
      <c r="I14" s="170">
        <f t="shared" si="0"/>
        <v>0</v>
      </c>
      <c r="J14" s="168">
        <f t="shared" si="1"/>
        <v>4.99</v>
      </c>
      <c r="K14" s="1">
        <f t="shared" si="2"/>
        <v>0</v>
      </c>
      <c r="L14" s="1">
        <f>ROUND(F14*(G14),2)</f>
        <v>0</v>
      </c>
      <c r="M14" s="1"/>
      <c r="N14" s="1">
        <v>1.3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641</v>
      </c>
      <c r="D15" s="168" t="s">
        <v>642</v>
      </c>
      <c r="E15" s="168" t="s">
        <v>111</v>
      </c>
      <c r="F15" s="169">
        <v>2.88</v>
      </c>
      <c r="G15" s="170"/>
      <c r="H15" s="170"/>
      <c r="I15" s="170">
        <f t="shared" si="0"/>
        <v>0</v>
      </c>
      <c r="J15" s="168">
        <f t="shared" si="1"/>
        <v>27.73</v>
      </c>
      <c r="K15" s="1">
        <f t="shared" si="2"/>
        <v>0</v>
      </c>
      <c r="L15" s="1">
        <f>ROUND(F15*(G15),2)</f>
        <v>0</v>
      </c>
      <c r="M15" s="1"/>
      <c r="N15" s="1">
        <v>9.6300000000000008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322</v>
      </c>
      <c r="C16" s="172" t="s">
        <v>643</v>
      </c>
      <c r="D16" s="168" t="s">
        <v>644</v>
      </c>
      <c r="E16" s="168" t="s">
        <v>328</v>
      </c>
      <c r="F16" s="169">
        <v>2.88</v>
      </c>
      <c r="G16" s="170"/>
      <c r="H16" s="170"/>
      <c r="I16" s="170">
        <f t="shared" si="0"/>
        <v>0</v>
      </c>
      <c r="J16" s="168">
        <f t="shared" si="1"/>
        <v>44.27</v>
      </c>
      <c r="K16" s="1">
        <f t="shared" si="2"/>
        <v>0</v>
      </c>
      <c r="L16" s="1"/>
      <c r="M16" s="1">
        <f>ROUND(F16*(H16),2)</f>
        <v>0</v>
      </c>
      <c r="N16" s="1">
        <v>15.37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108</v>
      </c>
      <c r="C17" s="172" t="s">
        <v>864</v>
      </c>
      <c r="D17" s="168" t="s">
        <v>865</v>
      </c>
      <c r="E17" s="168" t="s">
        <v>122</v>
      </c>
      <c r="F17" s="169">
        <v>51.2</v>
      </c>
      <c r="G17" s="170"/>
      <c r="H17" s="170"/>
      <c r="I17" s="170">
        <f t="shared" si="0"/>
        <v>0</v>
      </c>
      <c r="J17" s="168">
        <f t="shared" si="1"/>
        <v>125.44</v>
      </c>
      <c r="K17" s="1">
        <f t="shared" si="2"/>
        <v>0</v>
      </c>
      <c r="L17" s="1">
        <f>ROUND(F17*(G17),2)</f>
        <v>0</v>
      </c>
      <c r="M17" s="1"/>
      <c r="N17" s="1">
        <v>2.4500000000000002</v>
      </c>
      <c r="O17" s="1"/>
      <c r="P17" s="167">
        <f>ROUND(F17*(R17),3)</f>
        <v>4.3999999999999997E-2</v>
      </c>
      <c r="Q17" s="173"/>
      <c r="R17" s="173">
        <v>8.4999999999999995E-4</v>
      </c>
      <c r="S17" s="167"/>
      <c r="Z17">
        <v>0</v>
      </c>
    </row>
    <row r="18" spans="1:26" ht="24.95" customHeight="1" x14ac:dyDescent="0.25">
      <c r="A18" s="171"/>
      <c r="B18" s="168" t="s">
        <v>108</v>
      </c>
      <c r="C18" s="172" t="s">
        <v>866</v>
      </c>
      <c r="D18" s="168" t="s">
        <v>867</v>
      </c>
      <c r="E18" s="168" t="s">
        <v>122</v>
      </c>
      <c r="F18" s="169">
        <v>51.2</v>
      </c>
      <c r="G18" s="170"/>
      <c r="H18" s="170"/>
      <c r="I18" s="170">
        <f t="shared" si="0"/>
        <v>0</v>
      </c>
      <c r="J18" s="168">
        <f t="shared" si="1"/>
        <v>72.7</v>
      </c>
      <c r="K18" s="1">
        <f t="shared" si="2"/>
        <v>0</v>
      </c>
      <c r="L18" s="1">
        <f>ROUND(F18*(G18),2)</f>
        <v>0</v>
      </c>
      <c r="M18" s="1"/>
      <c r="N18" s="1">
        <v>1.42</v>
      </c>
      <c r="O18" s="1"/>
      <c r="P18" s="167"/>
      <c r="Q18" s="173"/>
      <c r="R18" s="173"/>
      <c r="S18" s="167"/>
      <c r="Z18">
        <v>0</v>
      </c>
    </row>
    <row r="19" spans="1:26" x14ac:dyDescent="0.25">
      <c r="A19" s="156"/>
      <c r="B19" s="156"/>
      <c r="C19" s="156"/>
      <c r="D19" s="156" t="s">
        <v>73</v>
      </c>
      <c r="E19" s="156"/>
      <c r="F19" s="167"/>
      <c r="G19" s="159"/>
      <c r="H19" s="159">
        <f>ROUND((SUM(M10:M18))/1,2)</f>
        <v>0</v>
      </c>
      <c r="I19" s="159">
        <f>ROUND((SUM(I10:I18))/1,2)</f>
        <v>0</v>
      </c>
      <c r="J19" s="156"/>
      <c r="K19" s="156"/>
      <c r="L19" s="156">
        <f>ROUND((SUM(L10:L18))/1,2)</f>
        <v>0</v>
      </c>
      <c r="M19" s="156">
        <f>ROUND((SUM(M10:M18))/1,2)</f>
        <v>0</v>
      </c>
      <c r="N19" s="156"/>
      <c r="O19" s="156"/>
      <c r="P19" s="174">
        <f>ROUND((SUM(P10:P18))/1,2)</f>
        <v>0.04</v>
      </c>
      <c r="Q19" s="153"/>
      <c r="R19" s="153"/>
      <c r="S19" s="174">
        <f>ROUND((SUM(S10:S18))/1,2)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76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24.95" customHeight="1" x14ac:dyDescent="0.25">
      <c r="A22" s="171"/>
      <c r="B22" s="168" t="s">
        <v>645</v>
      </c>
      <c r="C22" s="172" t="s">
        <v>646</v>
      </c>
      <c r="D22" s="168" t="s">
        <v>647</v>
      </c>
      <c r="E22" s="168" t="s">
        <v>111</v>
      </c>
      <c r="F22" s="169">
        <v>0.96</v>
      </c>
      <c r="G22" s="170"/>
      <c r="H22" s="170"/>
      <c r="I22" s="170">
        <f>ROUND(F22*(G22+H22),2)</f>
        <v>0</v>
      </c>
      <c r="J22" s="168">
        <f>ROUND(F22*(N22),2)</f>
        <v>18.62</v>
      </c>
      <c r="K22" s="1">
        <f>ROUND(F22*(O22),2)</f>
        <v>0</v>
      </c>
      <c r="L22" s="1">
        <f>ROUND(F22*(G22),2)</f>
        <v>0</v>
      </c>
      <c r="M22" s="1"/>
      <c r="N22" s="1">
        <v>19.399999999999999</v>
      </c>
      <c r="O22" s="1"/>
      <c r="P22" s="167">
        <f>ROUND(F22*(R22),3)</f>
        <v>1.8149999999999999</v>
      </c>
      <c r="Q22" s="173"/>
      <c r="R22" s="173">
        <v>1.8907700000000001</v>
      </c>
      <c r="S22" s="167"/>
      <c r="Z22">
        <v>0</v>
      </c>
    </row>
    <row r="23" spans="1:26" x14ac:dyDescent="0.25">
      <c r="A23" s="156"/>
      <c r="B23" s="156"/>
      <c r="C23" s="156"/>
      <c r="D23" s="156" t="s">
        <v>76</v>
      </c>
      <c r="E23" s="156"/>
      <c r="F23" s="167"/>
      <c r="G23" s="159"/>
      <c r="H23" s="159">
        <f>ROUND((SUM(M21:M22))/1,2)</f>
        <v>0</v>
      </c>
      <c r="I23" s="159">
        <f>ROUND((SUM(I21:I22))/1,2)</f>
        <v>0</v>
      </c>
      <c r="J23" s="156"/>
      <c r="K23" s="156"/>
      <c r="L23" s="156">
        <f>ROUND((SUM(L21:L22))/1,2)</f>
        <v>0</v>
      </c>
      <c r="M23" s="156">
        <f>ROUND((SUM(M21:M22))/1,2)</f>
        <v>0</v>
      </c>
      <c r="N23" s="156"/>
      <c r="O23" s="156"/>
      <c r="P23" s="174">
        <f>ROUND((SUM(P21:P22))/1,2)</f>
        <v>1.82</v>
      </c>
      <c r="Q23" s="153"/>
      <c r="R23" s="153"/>
      <c r="S23" s="174">
        <f>ROUND((SUM(S21:S22))/1,2)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633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868</v>
      </c>
      <c r="C26" s="172" t="s">
        <v>869</v>
      </c>
      <c r="D26" s="168" t="s">
        <v>870</v>
      </c>
      <c r="E26" s="168" t="s">
        <v>209</v>
      </c>
      <c r="F26" s="169">
        <v>16</v>
      </c>
      <c r="G26" s="170"/>
      <c r="H26" s="170"/>
      <c r="I26" s="170">
        <f>ROUND(F26*(G26+H26),2)</f>
        <v>0</v>
      </c>
      <c r="J26" s="168">
        <f>ROUND(F26*(N26),2)</f>
        <v>38.880000000000003</v>
      </c>
      <c r="K26" s="1">
        <f>ROUND(F26*(O26),2)</f>
        <v>0</v>
      </c>
      <c r="L26" s="1">
        <f>ROUND(F26*(G26),2)</f>
        <v>0</v>
      </c>
      <c r="M26" s="1"/>
      <c r="N26" s="1">
        <v>2.4300000000000002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302</v>
      </c>
      <c r="C27" s="172" t="s">
        <v>871</v>
      </c>
      <c r="D27" s="168" t="s">
        <v>872</v>
      </c>
      <c r="E27" s="168" t="s">
        <v>209</v>
      </c>
      <c r="F27" s="169">
        <v>17.488</v>
      </c>
      <c r="G27" s="170"/>
      <c r="H27" s="170"/>
      <c r="I27" s="170">
        <f>ROUND(F27*(G27+H27),2)</f>
        <v>0</v>
      </c>
      <c r="J27" s="168">
        <f>ROUND(F27*(N27),2)</f>
        <v>15.21</v>
      </c>
      <c r="K27" s="1">
        <f>ROUND(F27*(O27),2)</f>
        <v>0</v>
      </c>
      <c r="L27" s="1"/>
      <c r="M27" s="1">
        <f>ROUND(F27*(H27),2)</f>
        <v>0</v>
      </c>
      <c r="N27" s="1">
        <v>0.87</v>
      </c>
      <c r="O27" s="1"/>
      <c r="P27" s="167">
        <f>ROUND(F27*(R27),3)</f>
        <v>5.0000000000000001E-3</v>
      </c>
      <c r="Q27" s="173"/>
      <c r="R27" s="173">
        <v>2.9E-4</v>
      </c>
      <c r="S27" s="167"/>
      <c r="Z27">
        <v>0</v>
      </c>
    </row>
    <row r="28" spans="1:26" ht="24.95" customHeight="1" x14ac:dyDescent="0.25">
      <c r="A28" s="171"/>
      <c r="B28" s="168" t="s">
        <v>645</v>
      </c>
      <c r="C28" s="172" t="s">
        <v>873</v>
      </c>
      <c r="D28" s="168" t="s">
        <v>874</v>
      </c>
      <c r="E28" s="168" t="s">
        <v>209</v>
      </c>
      <c r="F28" s="169">
        <v>16</v>
      </c>
      <c r="G28" s="170"/>
      <c r="H28" s="170"/>
      <c r="I28" s="170">
        <f>ROUND(F28*(G28+H28),2)</f>
        <v>0</v>
      </c>
      <c r="J28" s="168">
        <f>ROUND(F28*(N28),2)</f>
        <v>6.4</v>
      </c>
      <c r="K28" s="1">
        <f>ROUND(F28*(O28),2)</f>
        <v>0</v>
      </c>
      <c r="L28" s="1">
        <f>ROUND(F28*(G28),2)</f>
        <v>0</v>
      </c>
      <c r="M28" s="1"/>
      <c r="N28" s="1">
        <v>0.4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645</v>
      </c>
      <c r="C29" s="172" t="s">
        <v>875</v>
      </c>
      <c r="D29" s="168" t="s">
        <v>876</v>
      </c>
      <c r="E29" s="168" t="s">
        <v>160</v>
      </c>
      <c r="F29" s="169">
        <v>2</v>
      </c>
      <c r="G29" s="170"/>
      <c r="H29" s="170"/>
      <c r="I29" s="170">
        <f>ROUND(F29*(G29+H29),2)</f>
        <v>0</v>
      </c>
      <c r="J29" s="168">
        <f>ROUND(F29*(N29),2)</f>
        <v>279.95999999999998</v>
      </c>
      <c r="K29" s="1">
        <f>ROUND(F29*(O29),2)</f>
        <v>0</v>
      </c>
      <c r="L29" s="1">
        <f>ROUND(F29*(G29),2)</f>
        <v>0</v>
      </c>
      <c r="M29" s="1"/>
      <c r="N29" s="1">
        <v>139.97999999999999</v>
      </c>
      <c r="O29" s="1"/>
      <c r="P29" s="167">
        <f>ROUND(F29*(R29),3)</f>
        <v>0.105</v>
      </c>
      <c r="Q29" s="173"/>
      <c r="R29" s="173">
        <v>5.2449999999999997E-2</v>
      </c>
      <c r="S29" s="167"/>
      <c r="Z29">
        <v>0</v>
      </c>
    </row>
    <row r="30" spans="1:26" ht="24.95" customHeight="1" x14ac:dyDescent="0.25">
      <c r="A30" s="171"/>
      <c r="B30" s="168" t="s">
        <v>645</v>
      </c>
      <c r="C30" s="172" t="s">
        <v>877</v>
      </c>
      <c r="D30" s="168" t="s">
        <v>878</v>
      </c>
      <c r="E30" s="168" t="s">
        <v>209</v>
      </c>
      <c r="F30" s="169">
        <v>16</v>
      </c>
      <c r="G30" s="170"/>
      <c r="H30" s="170"/>
      <c r="I30" s="170">
        <f>ROUND(F30*(G30+H30),2)</f>
        <v>0</v>
      </c>
      <c r="J30" s="168">
        <f>ROUND(F30*(N30),2)</f>
        <v>29.28</v>
      </c>
      <c r="K30" s="1">
        <f>ROUND(F30*(O30),2)</f>
        <v>0</v>
      </c>
      <c r="L30" s="1">
        <f>ROUND(F30*(G30),2)</f>
        <v>0</v>
      </c>
      <c r="M30" s="1"/>
      <c r="N30" s="1">
        <v>1.83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633</v>
      </c>
      <c r="E31" s="156"/>
      <c r="F31" s="167"/>
      <c r="G31" s="159"/>
      <c r="H31" s="159">
        <f>ROUND((SUM(M25:M30))/1,2)</f>
        <v>0</v>
      </c>
      <c r="I31" s="159">
        <f>ROUND((SUM(I25:I30))/1,2)</f>
        <v>0</v>
      </c>
      <c r="J31" s="156"/>
      <c r="K31" s="156"/>
      <c r="L31" s="156">
        <f>ROUND((SUM(L25:L30))/1,2)</f>
        <v>0</v>
      </c>
      <c r="M31" s="156">
        <f>ROUND((SUM(M25:M30))/1,2)</f>
        <v>0</v>
      </c>
      <c r="N31" s="156"/>
      <c r="O31" s="156"/>
      <c r="P31" s="174">
        <f>ROUND((SUM(P25:P30))/1,2)</f>
        <v>0.11</v>
      </c>
      <c r="Q31" s="153"/>
      <c r="R31" s="153"/>
      <c r="S31" s="174">
        <f>ROUND((SUM(S25:S30))/1,2)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79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645</v>
      </c>
      <c r="C34" s="172" t="s">
        <v>879</v>
      </c>
      <c r="D34" s="168" t="s">
        <v>880</v>
      </c>
      <c r="E34" s="168" t="s">
        <v>148</v>
      </c>
      <c r="F34" s="169">
        <v>1.9750307200000001</v>
      </c>
      <c r="G34" s="170"/>
      <c r="H34" s="170"/>
      <c r="I34" s="170">
        <f>ROUND(F34*(G34+H34),2)</f>
        <v>0</v>
      </c>
      <c r="J34" s="168">
        <f>ROUND(F34*(N34),2)</f>
        <v>38.549999999999997</v>
      </c>
      <c r="K34" s="1">
        <f>ROUND(F34*(O34),2)</f>
        <v>0</v>
      </c>
      <c r="L34" s="1">
        <f>ROUND(F34*(G34),2)</f>
        <v>0</v>
      </c>
      <c r="M34" s="1"/>
      <c r="N34" s="1">
        <v>19.52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79</v>
      </c>
      <c r="E35" s="156"/>
      <c r="F35" s="167"/>
      <c r="G35" s="159"/>
      <c r="H35" s="159">
        <f>ROUND((SUM(M33:M34))/1,2)</f>
        <v>0</v>
      </c>
      <c r="I35" s="159">
        <f>ROUND((SUM(I33:I34))/1,2)</f>
        <v>0</v>
      </c>
      <c r="J35" s="156"/>
      <c r="K35" s="156"/>
      <c r="L35" s="156">
        <f>ROUND((SUM(L33:L34))/1,2)</f>
        <v>0</v>
      </c>
      <c r="M35" s="156">
        <f>ROUND((SUM(M33:M34))/1,2)</f>
        <v>0</v>
      </c>
      <c r="N35" s="156"/>
      <c r="O35" s="156"/>
      <c r="P35" s="174">
        <f>ROUND((SUM(P33:P34))/1,2)</f>
        <v>0</v>
      </c>
      <c r="Q35" s="153"/>
      <c r="R35" s="153"/>
      <c r="S35" s="174">
        <f>ROUND((SUM(S33:S34))/1,2)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2" t="s">
        <v>72</v>
      </c>
      <c r="E37" s="156"/>
      <c r="F37" s="167"/>
      <c r="G37" s="159"/>
      <c r="H37" s="159">
        <f>ROUND((SUM(M9:M36))/2,2)</f>
        <v>0</v>
      </c>
      <c r="I37" s="159">
        <f>ROUND((SUM(I9:I36))/2,2)</f>
        <v>0</v>
      </c>
      <c r="J37" s="157"/>
      <c r="K37" s="156"/>
      <c r="L37" s="157">
        <f>ROUND((SUM(L9:L36))/2,2)</f>
        <v>0</v>
      </c>
      <c r="M37" s="157">
        <f>ROUND((SUM(M9:M36))/2,2)</f>
        <v>0</v>
      </c>
      <c r="N37" s="156"/>
      <c r="O37" s="156"/>
      <c r="P37" s="174">
        <f>ROUND((SUM(P9:P36))/2,2)</f>
        <v>1.97</v>
      </c>
      <c r="S37" s="174">
        <f>ROUND((SUM(S9:S36))/2,2)</f>
        <v>0</v>
      </c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2" t="s">
        <v>94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x14ac:dyDescent="0.25">
      <c r="A40" s="156"/>
      <c r="B40" s="156"/>
      <c r="C40" s="156"/>
      <c r="D40" s="156" t="s">
        <v>863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302</v>
      </c>
      <c r="C41" s="172" t="s">
        <v>881</v>
      </c>
      <c r="D41" s="168" t="s">
        <v>882</v>
      </c>
      <c r="E41" s="168" t="s">
        <v>160</v>
      </c>
      <c r="F41" s="169">
        <v>2</v>
      </c>
      <c r="G41" s="170"/>
      <c r="H41" s="170"/>
      <c r="I41" s="170">
        <f>ROUND(F41*(G41+H41),2)</f>
        <v>0</v>
      </c>
      <c r="J41" s="168">
        <f>ROUND(F41*(N41),2)</f>
        <v>14.56</v>
      </c>
      <c r="K41" s="1">
        <f>ROUND(F41*(O41),2)</f>
        <v>0</v>
      </c>
      <c r="L41" s="1"/>
      <c r="M41" s="1">
        <f>ROUND(F41*(H41),2)</f>
        <v>0</v>
      </c>
      <c r="N41" s="1">
        <v>7.28</v>
      </c>
      <c r="O41" s="1"/>
      <c r="P41" s="167">
        <f>ROUND(F41*(R41),3)</f>
        <v>3.0000000000000001E-3</v>
      </c>
      <c r="Q41" s="173"/>
      <c r="R41" s="173">
        <v>1.6000000000000001E-3</v>
      </c>
      <c r="S41" s="167"/>
      <c r="Z41">
        <v>0</v>
      </c>
    </row>
    <row r="42" spans="1:26" ht="24.95" customHeight="1" x14ac:dyDescent="0.25">
      <c r="A42" s="171"/>
      <c r="B42" s="168" t="s">
        <v>883</v>
      </c>
      <c r="C42" s="172" t="s">
        <v>884</v>
      </c>
      <c r="D42" s="168" t="s">
        <v>885</v>
      </c>
      <c r="E42" s="168" t="s">
        <v>160</v>
      </c>
      <c r="F42" s="169">
        <v>2</v>
      </c>
      <c r="G42" s="170"/>
      <c r="H42" s="170"/>
      <c r="I42" s="170">
        <f>ROUND(F42*(G42+H42),2)</f>
        <v>0</v>
      </c>
      <c r="J42" s="168">
        <f>ROUND(F42*(N42),2)</f>
        <v>11.34</v>
      </c>
      <c r="K42" s="1">
        <f>ROUND(F42*(O42),2)</f>
        <v>0</v>
      </c>
      <c r="L42" s="1">
        <f>ROUND(F42*(G42),2)</f>
        <v>0</v>
      </c>
      <c r="M42" s="1"/>
      <c r="N42" s="1">
        <v>5.67</v>
      </c>
      <c r="O42" s="1"/>
      <c r="P42" s="167"/>
      <c r="Q42" s="173"/>
      <c r="R42" s="173"/>
      <c r="S42" s="167"/>
      <c r="Z42">
        <v>0</v>
      </c>
    </row>
    <row r="43" spans="1:26" x14ac:dyDescent="0.25">
      <c r="A43" s="156"/>
      <c r="B43" s="156"/>
      <c r="C43" s="156"/>
      <c r="D43" s="156" t="s">
        <v>863</v>
      </c>
      <c r="E43" s="156"/>
      <c r="F43" s="167"/>
      <c r="G43" s="159"/>
      <c r="H43" s="159">
        <f>ROUND((SUM(M40:M42))/1,2)</f>
        <v>0</v>
      </c>
      <c r="I43" s="159">
        <f>ROUND((SUM(I40:I42))/1,2)</f>
        <v>0</v>
      </c>
      <c r="J43" s="156"/>
      <c r="K43" s="156"/>
      <c r="L43" s="156">
        <f>ROUND((SUM(L40:L42))/1,2)</f>
        <v>0</v>
      </c>
      <c r="M43" s="156">
        <f>ROUND((SUM(M40:M42))/1,2)</f>
        <v>0</v>
      </c>
      <c r="N43" s="156"/>
      <c r="O43" s="156"/>
      <c r="P43" s="174">
        <f>ROUND((SUM(P40:P42))/1,2)</f>
        <v>0</v>
      </c>
      <c r="Q43" s="153"/>
      <c r="R43" s="153"/>
      <c r="S43" s="174">
        <f>ROUND((SUM(S40:S42))/1,2)</f>
        <v>0</v>
      </c>
      <c r="T43" s="153"/>
      <c r="U43" s="153"/>
      <c r="V43" s="153"/>
      <c r="W43" s="153"/>
      <c r="X43" s="153"/>
      <c r="Y43" s="153"/>
      <c r="Z43" s="153"/>
    </row>
    <row r="44" spans="1:26" x14ac:dyDescent="0.2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6"/>
      <c r="B45" s="156"/>
      <c r="C45" s="156"/>
      <c r="D45" s="156" t="s">
        <v>449</v>
      </c>
      <c r="E45" s="156"/>
      <c r="F45" s="167"/>
      <c r="G45" s="157"/>
      <c r="H45" s="157"/>
      <c r="I45" s="157"/>
      <c r="J45" s="156"/>
      <c r="K45" s="156"/>
      <c r="L45" s="156"/>
      <c r="M45" s="156"/>
      <c r="N45" s="156"/>
      <c r="O45" s="156"/>
      <c r="P45" s="156"/>
      <c r="Q45" s="153"/>
      <c r="R45" s="153"/>
      <c r="S45" s="156"/>
      <c r="T45" s="153"/>
      <c r="U45" s="153"/>
      <c r="V45" s="153"/>
      <c r="W45" s="153"/>
      <c r="X45" s="153"/>
      <c r="Y45" s="153"/>
      <c r="Z45" s="153"/>
    </row>
    <row r="46" spans="1:26" ht="24.95" customHeight="1" x14ac:dyDescent="0.25">
      <c r="A46" s="171"/>
      <c r="B46" s="168" t="s">
        <v>621</v>
      </c>
      <c r="C46" s="172" t="s">
        <v>628</v>
      </c>
      <c r="D46" s="168" t="s">
        <v>886</v>
      </c>
      <c r="E46" s="168" t="s">
        <v>209</v>
      </c>
      <c r="F46" s="169">
        <v>16</v>
      </c>
      <c r="G46" s="170"/>
      <c r="H46" s="170"/>
      <c r="I46" s="170">
        <f>ROUND(F46*(G46+H46),2)</f>
        <v>0</v>
      </c>
      <c r="J46" s="168">
        <f>ROUND(F46*(N46),2)</f>
        <v>4.6399999999999997</v>
      </c>
      <c r="K46" s="1">
        <f>ROUND(F46*(O46),2)</f>
        <v>0</v>
      </c>
      <c r="L46" s="1">
        <f>ROUND(F46*(G46),2)</f>
        <v>0</v>
      </c>
      <c r="M46" s="1"/>
      <c r="N46" s="1">
        <v>0.28999999999999998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302</v>
      </c>
      <c r="C47" s="172" t="s">
        <v>887</v>
      </c>
      <c r="D47" s="168" t="s">
        <v>888</v>
      </c>
      <c r="E47" s="168" t="s">
        <v>209</v>
      </c>
      <c r="F47" s="169">
        <v>16</v>
      </c>
      <c r="G47" s="170"/>
      <c r="H47" s="170"/>
      <c r="I47" s="170">
        <f>ROUND(F47*(G47+H47),2)</f>
        <v>0</v>
      </c>
      <c r="J47" s="168">
        <f>ROUND(F47*(N47),2)</f>
        <v>1.44</v>
      </c>
      <c r="K47" s="1">
        <f>ROUND(F47*(O47),2)</f>
        <v>0</v>
      </c>
      <c r="L47" s="1"/>
      <c r="M47" s="1">
        <f>ROUND(F47*(H47),2)</f>
        <v>0</v>
      </c>
      <c r="N47" s="1">
        <v>0.09</v>
      </c>
      <c r="O47" s="1"/>
      <c r="P47" s="167">
        <f>ROUND(F47*(R47),3)</f>
        <v>3.0000000000000001E-3</v>
      </c>
      <c r="Q47" s="173"/>
      <c r="R47" s="173">
        <v>2.0000000000000001E-4</v>
      </c>
      <c r="S47" s="167"/>
      <c r="Z47">
        <v>0</v>
      </c>
    </row>
    <row r="48" spans="1:26" x14ac:dyDescent="0.25">
      <c r="A48" s="156"/>
      <c r="B48" s="156"/>
      <c r="C48" s="156"/>
      <c r="D48" s="156" t="s">
        <v>449</v>
      </c>
      <c r="E48" s="156"/>
      <c r="F48" s="167"/>
      <c r="G48" s="159"/>
      <c r="H48" s="159"/>
      <c r="I48" s="159">
        <f>ROUND((SUM(I45:I47))/1,2)</f>
        <v>0</v>
      </c>
      <c r="J48" s="156"/>
      <c r="K48" s="156"/>
      <c r="L48" s="156">
        <f>ROUND((SUM(L45:L47))/1,2)</f>
        <v>0</v>
      </c>
      <c r="M48" s="156">
        <f>ROUND((SUM(M45:M47))/1,2)</f>
        <v>0</v>
      </c>
      <c r="N48" s="156"/>
      <c r="O48" s="156"/>
      <c r="P48" s="174">
        <f>ROUND((SUM(P45:P47))/1,2)</f>
        <v>0</v>
      </c>
      <c r="S48" s="167">
        <f>ROUND((SUM(S45:S47))/1,2)</f>
        <v>0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94</v>
      </c>
      <c r="E50" s="156"/>
      <c r="F50" s="167"/>
      <c r="G50" s="159"/>
      <c r="H50" s="159"/>
      <c r="I50" s="159">
        <f>ROUND((SUM(I39:I49))/2,2)</f>
        <v>0</v>
      </c>
      <c r="J50" s="156"/>
      <c r="K50" s="156"/>
      <c r="L50" s="156">
        <f>ROUND((SUM(L39:L49))/2,2)</f>
        <v>0</v>
      </c>
      <c r="M50" s="156">
        <f>ROUND((SUM(M39:M49))/2,2)</f>
        <v>0</v>
      </c>
      <c r="N50" s="156"/>
      <c r="O50" s="156"/>
      <c r="P50" s="174">
        <f>ROUND((SUM(P39:P49))/2,2)</f>
        <v>0</v>
      </c>
      <c r="S50" s="174">
        <f>ROUND((SUM(S39:S49))/2,2)</f>
        <v>0</v>
      </c>
    </row>
    <row r="51" spans="1:26" x14ac:dyDescent="0.25">
      <c r="A51" s="175"/>
      <c r="B51" s="175" t="s">
        <v>19</v>
      </c>
      <c r="C51" s="175"/>
      <c r="D51" s="175"/>
      <c r="E51" s="175"/>
      <c r="F51" s="176" t="s">
        <v>97</v>
      </c>
      <c r="G51" s="177"/>
      <c r="H51" s="177">
        <f>ROUND((SUM(M9:M50))/3,2)</f>
        <v>0</v>
      </c>
      <c r="I51" s="177">
        <f>ROUND((SUM(I9:I50))/3,2)</f>
        <v>0</v>
      </c>
      <c r="J51" s="175"/>
      <c r="K51" s="175">
        <f>ROUND((SUM(K9:K50)),2)</f>
        <v>0</v>
      </c>
      <c r="L51" s="175">
        <f>ROUND((SUM(L9:L50))/3,2)</f>
        <v>0</v>
      </c>
      <c r="M51" s="175">
        <f>ROUND((SUM(M9:M50))/3,2)</f>
        <v>0</v>
      </c>
      <c r="N51" s="175"/>
      <c r="O51" s="175"/>
      <c r="P51" s="176">
        <f>ROUND((SUM(P9:P50))/3,2)</f>
        <v>1.97</v>
      </c>
      <c r="S51" s="176">
        <f>ROUND((SUM(S9:S50))/3,2)</f>
        <v>0</v>
      </c>
      <c r="Z51">
        <f>(SUM(Z9:Z50))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SO-04 Vodovodná prípojka HDPE DN25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889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12191'!B16</f>
        <v>0</v>
      </c>
      <c r="E16" s="97">
        <f>'Rekap 12191'!C16</f>
        <v>0</v>
      </c>
      <c r="F16" s="106">
        <f>'Rekap 12191'!D16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12191'!Z64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12191'!B20</f>
        <v>0</v>
      </c>
      <c r="E18" s="77">
        <f>'Rekap 12191'!C20</f>
        <v>0</v>
      </c>
      <c r="F18" s="82">
        <f>'Rekap 12191'!D20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12191'!K9:'SO 12191'!K63)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12191'!K9:'SO 12191'!K63)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889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12191'!L21</f>
        <v>0</v>
      </c>
      <c r="C11" s="157">
        <f>'SO 12191'!M21</f>
        <v>0</v>
      </c>
      <c r="D11" s="157">
        <f>'SO 12191'!I21</f>
        <v>0</v>
      </c>
      <c r="E11" s="158">
        <f>'SO 12191'!P21</f>
        <v>21.55</v>
      </c>
      <c r="F11" s="158">
        <f>'SO 12191'!S21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76</v>
      </c>
      <c r="B12" s="157">
        <f>'SO 12191'!L25</f>
        <v>0</v>
      </c>
      <c r="C12" s="157">
        <f>'SO 12191'!M25</f>
        <v>0</v>
      </c>
      <c r="D12" s="157">
        <f>'SO 12191'!I25</f>
        <v>0</v>
      </c>
      <c r="E12" s="158">
        <f>'SO 12191'!P25</f>
        <v>2.04</v>
      </c>
      <c r="F12" s="158">
        <f>'SO 12191'!S25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77</v>
      </c>
      <c r="B13" s="157">
        <f>'SO 12191'!L35</f>
        <v>0</v>
      </c>
      <c r="C13" s="157">
        <f>'SO 12191'!M35</f>
        <v>0</v>
      </c>
      <c r="D13" s="157">
        <f>'SO 12191'!I35</f>
        <v>0</v>
      </c>
      <c r="E13" s="158">
        <f>'SO 12191'!P35</f>
        <v>1.81</v>
      </c>
      <c r="F13" s="158">
        <f>'SO 12191'!S35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633</v>
      </c>
      <c r="B14" s="157">
        <f>'SO 12191'!L49</f>
        <v>0</v>
      </c>
      <c r="C14" s="157">
        <f>'SO 12191'!M49</f>
        <v>0</v>
      </c>
      <c r="D14" s="157">
        <f>'SO 12191'!I49</f>
        <v>0</v>
      </c>
      <c r="E14" s="158">
        <f>'SO 12191'!P49</f>
        <v>0.28999999999999998</v>
      </c>
      <c r="F14" s="158">
        <f>'SO 12191'!S49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79</v>
      </c>
      <c r="B15" s="157">
        <f>'SO 12191'!L53</f>
        <v>0</v>
      </c>
      <c r="C15" s="157">
        <f>'SO 12191'!M53</f>
        <v>0</v>
      </c>
      <c r="D15" s="157">
        <f>'SO 12191'!I53</f>
        <v>0</v>
      </c>
      <c r="E15" s="158">
        <f>'SO 12191'!P53</f>
        <v>0</v>
      </c>
      <c r="F15" s="158">
        <f>'SO 12191'!S53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72</v>
      </c>
      <c r="B16" s="159">
        <f>'SO 12191'!L55</f>
        <v>0</v>
      </c>
      <c r="C16" s="159">
        <f>'SO 12191'!M55</f>
        <v>0</v>
      </c>
      <c r="D16" s="159">
        <f>'SO 12191'!I55</f>
        <v>0</v>
      </c>
      <c r="E16" s="160">
        <f>'SO 12191'!P55</f>
        <v>25.69</v>
      </c>
      <c r="F16" s="160">
        <f>'SO 12191'!S55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94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449</v>
      </c>
      <c r="B19" s="157">
        <f>'SO 12191'!L61</f>
        <v>0</v>
      </c>
      <c r="C19" s="157">
        <f>'SO 12191'!M61</f>
        <v>0</v>
      </c>
      <c r="D19" s="157">
        <f>'SO 12191'!I61</f>
        <v>0</v>
      </c>
      <c r="E19" s="158">
        <f>'SO 12191'!P61</f>
        <v>0</v>
      </c>
      <c r="F19" s="158">
        <f>'SO 12191'!S61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94</v>
      </c>
      <c r="B20" s="159">
        <f>'SO 12191'!L63</f>
        <v>0</v>
      </c>
      <c r="C20" s="159">
        <f>'SO 12191'!M63</f>
        <v>0</v>
      </c>
      <c r="D20" s="159">
        <f>'SO 12191'!I63</f>
        <v>0</v>
      </c>
      <c r="E20" s="160">
        <f>'SO 12191'!P63</f>
        <v>0</v>
      </c>
      <c r="F20" s="160">
        <f>'SO 12191'!S63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97</v>
      </c>
      <c r="B22" s="159">
        <f>'SO 12191'!L64</f>
        <v>0</v>
      </c>
      <c r="C22" s="159">
        <f>'SO 12191'!M64</f>
        <v>0</v>
      </c>
      <c r="D22" s="159">
        <f>'SO 12191'!I64</f>
        <v>0</v>
      </c>
      <c r="E22" s="160">
        <f>'SO 12191'!P64</f>
        <v>25.69</v>
      </c>
      <c r="F22" s="160">
        <f>'SO 12191'!S64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pane ySplit="8" topLeftCell="A9" activePane="bottomLeft" state="frozen"/>
      <selection pane="bottomLeft" activeCell="G62" sqref="G11:G6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889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890</v>
      </c>
      <c r="D11" s="168" t="s">
        <v>891</v>
      </c>
      <c r="E11" s="168" t="s">
        <v>111</v>
      </c>
      <c r="F11" s="169">
        <v>22.5</v>
      </c>
      <c r="G11" s="170"/>
      <c r="H11" s="170"/>
      <c r="I11" s="170">
        <f t="shared" ref="I11:I20" si="0">ROUND(F11*(G11+H11),2)</f>
        <v>0</v>
      </c>
      <c r="J11" s="168">
        <f t="shared" ref="J11:J20" si="1">ROUND(F11*(N11),2)</f>
        <v>140.18</v>
      </c>
      <c r="K11" s="1">
        <f t="shared" ref="K11:K20" si="2">ROUND(F11*(O11),2)</f>
        <v>0</v>
      </c>
      <c r="L11" s="1">
        <f>ROUND(F11*(G11),2)</f>
        <v>0</v>
      </c>
      <c r="M11" s="1"/>
      <c r="N11" s="1">
        <v>6.23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892</v>
      </c>
      <c r="D12" s="168" t="s">
        <v>893</v>
      </c>
      <c r="E12" s="168" t="s">
        <v>111</v>
      </c>
      <c r="F12" s="169">
        <v>11.25</v>
      </c>
      <c r="G12" s="170"/>
      <c r="H12" s="170"/>
      <c r="I12" s="170">
        <f t="shared" si="0"/>
        <v>0</v>
      </c>
      <c r="J12" s="168">
        <f t="shared" si="1"/>
        <v>6.3</v>
      </c>
      <c r="K12" s="1">
        <f t="shared" si="2"/>
        <v>0</v>
      </c>
      <c r="L12" s="1">
        <f>ROUND(F12*(G12),2)</f>
        <v>0</v>
      </c>
      <c r="M12" s="1"/>
      <c r="N12" s="1">
        <v>0.56000000000000005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894</v>
      </c>
      <c r="D13" s="168" t="s">
        <v>895</v>
      </c>
      <c r="E13" s="168" t="s">
        <v>111</v>
      </c>
      <c r="F13" s="169">
        <v>12.902000000000001</v>
      </c>
      <c r="G13" s="170"/>
      <c r="H13" s="170"/>
      <c r="I13" s="170">
        <f t="shared" si="0"/>
        <v>0</v>
      </c>
      <c r="J13" s="168">
        <f t="shared" si="1"/>
        <v>190.95</v>
      </c>
      <c r="K13" s="1">
        <f t="shared" si="2"/>
        <v>0</v>
      </c>
      <c r="L13" s="1">
        <f>ROUND(F13*(G13),2)</f>
        <v>0</v>
      </c>
      <c r="M13" s="1"/>
      <c r="N13" s="1">
        <v>14.8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434</v>
      </c>
      <c r="C14" s="172" t="s">
        <v>896</v>
      </c>
      <c r="D14" s="168" t="s">
        <v>897</v>
      </c>
      <c r="E14" s="168" t="s">
        <v>111</v>
      </c>
      <c r="F14" s="169">
        <v>12.901999999999999</v>
      </c>
      <c r="G14" s="170"/>
      <c r="H14" s="170"/>
      <c r="I14" s="170">
        <f t="shared" si="0"/>
        <v>0</v>
      </c>
      <c r="J14" s="168">
        <f t="shared" si="1"/>
        <v>98.06</v>
      </c>
      <c r="K14" s="1">
        <f t="shared" si="2"/>
        <v>0</v>
      </c>
      <c r="L14" s="1"/>
      <c r="M14" s="1">
        <f>ROUND(F14*(H14),2)</f>
        <v>0</v>
      </c>
      <c r="N14" s="1">
        <v>7.6</v>
      </c>
      <c r="O14" s="1"/>
      <c r="P14" s="167">
        <f>ROUND(F14*(R14),3)</f>
        <v>21.545999999999999</v>
      </c>
      <c r="Q14" s="173"/>
      <c r="R14" s="173">
        <v>1.67</v>
      </c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637</v>
      </c>
      <c r="D15" s="168" t="s">
        <v>638</v>
      </c>
      <c r="E15" s="168" t="s">
        <v>111</v>
      </c>
      <c r="F15" s="169">
        <v>23.207999999999998</v>
      </c>
      <c r="G15" s="170"/>
      <c r="H15" s="170"/>
      <c r="I15" s="170">
        <f t="shared" si="0"/>
        <v>0</v>
      </c>
      <c r="J15" s="168">
        <f t="shared" si="1"/>
        <v>55</v>
      </c>
      <c r="K15" s="1">
        <f t="shared" si="2"/>
        <v>0</v>
      </c>
      <c r="L15" s="1">
        <f>ROUND(F15*(G15),2)</f>
        <v>0</v>
      </c>
      <c r="M15" s="1"/>
      <c r="N15" s="1">
        <v>2.37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108</v>
      </c>
      <c r="C16" s="172" t="s">
        <v>639</v>
      </c>
      <c r="D16" s="168" t="s">
        <v>640</v>
      </c>
      <c r="E16" s="168" t="s">
        <v>328</v>
      </c>
      <c r="F16" s="169">
        <v>24.131999999999998</v>
      </c>
      <c r="G16" s="170"/>
      <c r="H16" s="170"/>
      <c r="I16" s="170">
        <f t="shared" si="0"/>
        <v>0</v>
      </c>
      <c r="J16" s="168">
        <f t="shared" si="1"/>
        <v>31.37</v>
      </c>
      <c r="K16" s="1">
        <f t="shared" si="2"/>
        <v>0</v>
      </c>
      <c r="L16" s="1">
        <f>ROUND(F16*(G16),2)</f>
        <v>0</v>
      </c>
      <c r="M16" s="1"/>
      <c r="N16" s="1">
        <v>1.3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108</v>
      </c>
      <c r="C17" s="172" t="s">
        <v>898</v>
      </c>
      <c r="D17" s="168" t="s">
        <v>899</v>
      </c>
      <c r="E17" s="168" t="s">
        <v>111</v>
      </c>
      <c r="F17" s="169">
        <v>14.040000000000001</v>
      </c>
      <c r="G17" s="170"/>
      <c r="H17" s="170"/>
      <c r="I17" s="170">
        <f t="shared" si="0"/>
        <v>0</v>
      </c>
      <c r="J17" s="168">
        <f t="shared" si="1"/>
        <v>143.07</v>
      </c>
      <c r="K17" s="1">
        <f t="shared" si="2"/>
        <v>0</v>
      </c>
      <c r="L17" s="1">
        <f>ROUND(F17*(G17),2)</f>
        <v>0</v>
      </c>
      <c r="M17" s="1"/>
      <c r="N17" s="1">
        <v>10.19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108</v>
      </c>
      <c r="C18" s="172" t="s">
        <v>900</v>
      </c>
      <c r="D18" s="168" t="s">
        <v>901</v>
      </c>
      <c r="E18" s="168" t="s">
        <v>111</v>
      </c>
      <c r="F18" s="169">
        <v>7.02</v>
      </c>
      <c r="G18" s="170"/>
      <c r="H18" s="170"/>
      <c r="I18" s="170">
        <f t="shared" si="0"/>
        <v>0</v>
      </c>
      <c r="J18" s="168">
        <f t="shared" si="1"/>
        <v>4.07</v>
      </c>
      <c r="K18" s="1">
        <f t="shared" si="2"/>
        <v>0</v>
      </c>
      <c r="L18" s="1">
        <f>ROUND(F18*(G18),2)</f>
        <v>0</v>
      </c>
      <c r="M18" s="1"/>
      <c r="N18" s="1">
        <v>0.57999999999999996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108</v>
      </c>
      <c r="C19" s="172" t="s">
        <v>641</v>
      </c>
      <c r="D19" s="168" t="s">
        <v>642</v>
      </c>
      <c r="E19" s="168" t="s">
        <v>111</v>
      </c>
      <c r="F19" s="169">
        <v>4.3200000000000012</v>
      </c>
      <c r="G19" s="170"/>
      <c r="H19" s="170"/>
      <c r="I19" s="170">
        <f t="shared" si="0"/>
        <v>0</v>
      </c>
      <c r="J19" s="168">
        <f t="shared" si="1"/>
        <v>41.6</v>
      </c>
      <c r="K19" s="1">
        <f t="shared" si="2"/>
        <v>0</v>
      </c>
      <c r="L19" s="1">
        <f>ROUND(F19*(G19),2)</f>
        <v>0</v>
      </c>
      <c r="M19" s="1"/>
      <c r="N19" s="1">
        <v>9.6300000000000008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322</v>
      </c>
      <c r="C20" s="172" t="s">
        <v>643</v>
      </c>
      <c r="D20" s="168" t="s">
        <v>644</v>
      </c>
      <c r="E20" s="168" t="s">
        <v>328</v>
      </c>
      <c r="F20" s="169">
        <v>4.32</v>
      </c>
      <c r="G20" s="170"/>
      <c r="H20" s="170"/>
      <c r="I20" s="170">
        <f t="shared" si="0"/>
        <v>0</v>
      </c>
      <c r="J20" s="168">
        <f t="shared" si="1"/>
        <v>66.400000000000006</v>
      </c>
      <c r="K20" s="1">
        <f t="shared" si="2"/>
        <v>0</v>
      </c>
      <c r="L20" s="1"/>
      <c r="M20" s="1">
        <f>ROUND(F20*(H20),2)</f>
        <v>0</v>
      </c>
      <c r="N20" s="1">
        <v>15.37</v>
      </c>
      <c r="O20" s="1"/>
      <c r="P20" s="167"/>
      <c r="Q20" s="173"/>
      <c r="R20" s="173"/>
      <c r="S20" s="167"/>
      <c r="Z20">
        <v>0</v>
      </c>
    </row>
    <row r="21" spans="1:26" x14ac:dyDescent="0.25">
      <c r="A21" s="156"/>
      <c r="B21" s="156"/>
      <c r="C21" s="156"/>
      <c r="D21" s="156" t="s">
        <v>73</v>
      </c>
      <c r="E21" s="156"/>
      <c r="F21" s="167"/>
      <c r="G21" s="159"/>
      <c r="H21" s="159">
        <f>ROUND((SUM(M10:M20))/1,2)</f>
        <v>0</v>
      </c>
      <c r="I21" s="159">
        <f>ROUND((SUM(I10:I20))/1,2)</f>
        <v>0</v>
      </c>
      <c r="J21" s="156"/>
      <c r="K21" s="156"/>
      <c r="L21" s="156">
        <f>ROUND((SUM(L10:L20))/1,2)</f>
        <v>0</v>
      </c>
      <c r="M21" s="156">
        <f>ROUND((SUM(M10:M20))/1,2)</f>
        <v>0</v>
      </c>
      <c r="N21" s="156"/>
      <c r="O21" s="156"/>
      <c r="P21" s="174">
        <f>ROUND((SUM(P10:P20))/1,2)</f>
        <v>21.55</v>
      </c>
      <c r="Q21" s="153"/>
      <c r="R21" s="153"/>
      <c r="S21" s="174">
        <f>ROUND((SUM(S10:S20))/1,2)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76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645</v>
      </c>
      <c r="C24" s="172" t="s">
        <v>646</v>
      </c>
      <c r="D24" s="168" t="s">
        <v>647</v>
      </c>
      <c r="E24" s="168" t="s">
        <v>111</v>
      </c>
      <c r="F24" s="169">
        <v>1.08</v>
      </c>
      <c r="G24" s="170"/>
      <c r="H24" s="170"/>
      <c r="I24" s="170">
        <f>ROUND(F24*(G24+H24),2)</f>
        <v>0</v>
      </c>
      <c r="J24" s="168">
        <f>ROUND(F24*(N24),2)</f>
        <v>20.95</v>
      </c>
      <c r="K24" s="1">
        <f>ROUND(F24*(O24),2)</f>
        <v>0</v>
      </c>
      <c r="L24" s="1">
        <f>ROUND(F24*(G24),2)</f>
        <v>0</v>
      </c>
      <c r="M24" s="1"/>
      <c r="N24" s="1">
        <v>19.399999999999999</v>
      </c>
      <c r="O24" s="1"/>
      <c r="P24" s="167">
        <f>ROUND(F24*(R24),3)</f>
        <v>2.0419999999999998</v>
      </c>
      <c r="Q24" s="173"/>
      <c r="R24" s="173">
        <v>1.8907700000000001</v>
      </c>
      <c r="S24" s="167"/>
      <c r="Z24">
        <v>0</v>
      </c>
    </row>
    <row r="25" spans="1:26" x14ac:dyDescent="0.25">
      <c r="A25" s="156"/>
      <c r="B25" s="156"/>
      <c r="C25" s="156"/>
      <c r="D25" s="156" t="s">
        <v>76</v>
      </c>
      <c r="E25" s="156"/>
      <c r="F25" s="167"/>
      <c r="G25" s="159"/>
      <c r="H25" s="159">
        <f>ROUND((SUM(M23:M24))/1,2)</f>
        <v>0</v>
      </c>
      <c r="I25" s="159">
        <f>ROUND((SUM(I23:I24))/1,2)</f>
        <v>0</v>
      </c>
      <c r="J25" s="156"/>
      <c r="K25" s="156"/>
      <c r="L25" s="156">
        <f>ROUND((SUM(L23:L24))/1,2)</f>
        <v>0</v>
      </c>
      <c r="M25" s="156">
        <f>ROUND((SUM(M23:M24))/1,2)</f>
        <v>0</v>
      </c>
      <c r="N25" s="156"/>
      <c r="O25" s="156"/>
      <c r="P25" s="174">
        <f>ROUND((SUM(P23:P24))/1,2)</f>
        <v>2.04</v>
      </c>
      <c r="Q25" s="153"/>
      <c r="R25" s="153"/>
      <c r="S25" s="174">
        <f>ROUND((SUM(S23:S24))/1,2)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77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/>
      <c r="B28" s="168" t="s">
        <v>133</v>
      </c>
      <c r="C28" s="172" t="s">
        <v>195</v>
      </c>
      <c r="D28" s="168" t="s">
        <v>902</v>
      </c>
      <c r="E28" s="168" t="s">
        <v>111</v>
      </c>
      <c r="F28" s="169">
        <v>0.415265</v>
      </c>
      <c r="G28" s="170"/>
      <c r="H28" s="170"/>
      <c r="I28" s="170">
        <f t="shared" ref="I28:I34" si="3">ROUND(F28*(G28+H28),2)</f>
        <v>0</v>
      </c>
      <c r="J28" s="168">
        <f t="shared" ref="J28:J34" si="4">ROUND(F28*(N28),2)</f>
        <v>11.29</v>
      </c>
      <c r="K28" s="1">
        <f t="shared" ref="K28:K34" si="5">ROUND(F28*(O28),2)</f>
        <v>0</v>
      </c>
      <c r="L28" s="1">
        <f t="shared" ref="L28:L34" si="6">ROUND(F28*(G28),2)</f>
        <v>0</v>
      </c>
      <c r="M28" s="1"/>
      <c r="N28" s="1">
        <v>27.19</v>
      </c>
      <c r="O28" s="1"/>
      <c r="P28" s="167">
        <f>ROUND(F28*(R28),3)</f>
        <v>0.76300000000000001</v>
      </c>
      <c r="Q28" s="173"/>
      <c r="R28" s="173">
        <v>1.837</v>
      </c>
      <c r="S28" s="167"/>
      <c r="Z28">
        <v>0</v>
      </c>
    </row>
    <row r="29" spans="1:26" ht="35.1" customHeight="1" x14ac:dyDescent="0.25">
      <c r="A29" s="171"/>
      <c r="B29" s="168" t="s">
        <v>133</v>
      </c>
      <c r="C29" s="172" t="s">
        <v>903</v>
      </c>
      <c r="D29" s="168" t="s">
        <v>904</v>
      </c>
      <c r="E29" s="168" t="s">
        <v>122</v>
      </c>
      <c r="F29" s="169">
        <v>4.1526499999999995</v>
      </c>
      <c r="G29" s="170"/>
      <c r="H29" s="170"/>
      <c r="I29" s="170">
        <f t="shared" si="3"/>
        <v>0</v>
      </c>
      <c r="J29" s="168">
        <f t="shared" si="4"/>
        <v>24.46</v>
      </c>
      <c r="K29" s="1">
        <f t="shared" si="5"/>
        <v>0</v>
      </c>
      <c r="L29" s="1">
        <f t="shared" si="6"/>
        <v>0</v>
      </c>
      <c r="M29" s="1"/>
      <c r="N29" s="1">
        <v>5.89</v>
      </c>
      <c r="O29" s="1"/>
      <c r="P29" s="167">
        <f>ROUND(F29*(R29),3)</f>
        <v>3.5999999999999997E-2</v>
      </c>
      <c r="Q29" s="173"/>
      <c r="R29" s="173">
        <v>8.7799999999999996E-3</v>
      </c>
      <c r="S29" s="167"/>
      <c r="Z29">
        <v>0</v>
      </c>
    </row>
    <row r="30" spans="1:26" ht="24.95" customHeight="1" x14ac:dyDescent="0.25">
      <c r="A30" s="171"/>
      <c r="B30" s="168" t="s">
        <v>133</v>
      </c>
      <c r="C30" s="172" t="s">
        <v>191</v>
      </c>
      <c r="D30" s="168" t="s">
        <v>192</v>
      </c>
      <c r="E30" s="168" t="s">
        <v>122</v>
      </c>
      <c r="F30" s="169">
        <v>0.72220000000000006</v>
      </c>
      <c r="G30" s="170"/>
      <c r="H30" s="170"/>
      <c r="I30" s="170">
        <f t="shared" si="3"/>
        <v>0</v>
      </c>
      <c r="J30" s="168">
        <f t="shared" si="4"/>
        <v>4.4000000000000004</v>
      </c>
      <c r="K30" s="1">
        <f t="shared" si="5"/>
        <v>0</v>
      </c>
      <c r="L30" s="1">
        <f t="shared" si="6"/>
        <v>0</v>
      </c>
      <c r="M30" s="1"/>
      <c r="N30" s="1">
        <v>6.09</v>
      </c>
      <c r="O30" s="1"/>
      <c r="P30" s="167">
        <f>ROUND(F30*(R30),3)</f>
        <v>6.0000000000000001E-3</v>
      </c>
      <c r="Q30" s="173"/>
      <c r="R30" s="173">
        <v>8.6E-3</v>
      </c>
      <c r="S30" s="167"/>
      <c r="Z30">
        <v>0</v>
      </c>
    </row>
    <row r="31" spans="1:26" ht="24.95" customHeight="1" x14ac:dyDescent="0.25">
      <c r="A31" s="171"/>
      <c r="B31" s="168" t="s">
        <v>133</v>
      </c>
      <c r="C31" s="172" t="s">
        <v>193</v>
      </c>
      <c r="D31" s="168" t="s">
        <v>194</v>
      </c>
      <c r="E31" s="168" t="s">
        <v>122</v>
      </c>
      <c r="F31" s="169">
        <v>0.72199999999999998</v>
      </c>
      <c r="G31" s="170"/>
      <c r="H31" s="170"/>
      <c r="I31" s="170">
        <f t="shared" si="3"/>
        <v>0</v>
      </c>
      <c r="J31" s="168">
        <f t="shared" si="4"/>
        <v>1.61</v>
      </c>
      <c r="K31" s="1">
        <f t="shared" si="5"/>
        <v>0</v>
      </c>
      <c r="L31" s="1">
        <f t="shared" si="6"/>
        <v>0</v>
      </c>
      <c r="M31" s="1"/>
      <c r="N31" s="1">
        <v>2.23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133</v>
      </c>
      <c r="C32" s="172" t="s">
        <v>905</v>
      </c>
      <c r="D32" s="168" t="s">
        <v>906</v>
      </c>
      <c r="E32" s="168" t="s">
        <v>111</v>
      </c>
      <c r="F32" s="169">
        <v>0.415265</v>
      </c>
      <c r="G32" s="170"/>
      <c r="H32" s="170"/>
      <c r="I32" s="170">
        <f t="shared" si="3"/>
        <v>0</v>
      </c>
      <c r="J32" s="168">
        <f t="shared" si="4"/>
        <v>34.92</v>
      </c>
      <c r="K32" s="1">
        <f t="shared" si="5"/>
        <v>0</v>
      </c>
      <c r="L32" s="1">
        <f t="shared" si="6"/>
        <v>0</v>
      </c>
      <c r="M32" s="1"/>
      <c r="N32" s="1">
        <v>84.1</v>
      </c>
      <c r="O32" s="1"/>
      <c r="P32" s="167">
        <f>ROUND(F32*(R32),3)</f>
        <v>1.0049999999999999</v>
      </c>
      <c r="Q32" s="173"/>
      <c r="R32" s="173">
        <v>2.4210275700000001</v>
      </c>
      <c r="S32" s="167"/>
      <c r="Z32">
        <v>0</v>
      </c>
    </row>
    <row r="33" spans="1:26" ht="24.95" customHeight="1" x14ac:dyDescent="0.25">
      <c r="A33" s="171"/>
      <c r="B33" s="168" t="s">
        <v>133</v>
      </c>
      <c r="C33" s="172" t="s">
        <v>217</v>
      </c>
      <c r="D33" s="168" t="s">
        <v>218</v>
      </c>
      <c r="E33" s="168" t="s">
        <v>111</v>
      </c>
      <c r="F33" s="169">
        <v>0.41499999999999998</v>
      </c>
      <c r="G33" s="170"/>
      <c r="H33" s="170"/>
      <c r="I33" s="170">
        <f t="shared" si="3"/>
        <v>0</v>
      </c>
      <c r="J33" s="168">
        <f t="shared" si="4"/>
        <v>5.2</v>
      </c>
      <c r="K33" s="1">
        <f t="shared" si="5"/>
        <v>0</v>
      </c>
      <c r="L33" s="1">
        <f t="shared" si="6"/>
        <v>0</v>
      </c>
      <c r="M33" s="1"/>
      <c r="N33" s="1">
        <v>12.52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133</v>
      </c>
      <c r="C34" s="172" t="s">
        <v>219</v>
      </c>
      <c r="D34" s="168" t="s">
        <v>220</v>
      </c>
      <c r="E34" s="168" t="s">
        <v>111</v>
      </c>
      <c r="F34" s="169">
        <v>0.41499999999999998</v>
      </c>
      <c r="G34" s="170"/>
      <c r="H34" s="170"/>
      <c r="I34" s="170">
        <f t="shared" si="3"/>
        <v>0</v>
      </c>
      <c r="J34" s="168">
        <f t="shared" si="4"/>
        <v>1.58</v>
      </c>
      <c r="K34" s="1">
        <f t="shared" si="5"/>
        <v>0</v>
      </c>
      <c r="L34" s="1">
        <f t="shared" si="6"/>
        <v>0</v>
      </c>
      <c r="M34" s="1"/>
      <c r="N34" s="1">
        <v>3.8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77</v>
      </c>
      <c r="E35" s="156"/>
      <c r="F35" s="167"/>
      <c r="G35" s="159"/>
      <c r="H35" s="159">
        <f>ROUND((SUM(M27:M34))/1,2)</f>
        <v>0</v>
      </c>
      <c r="I35" s="159">
        <f>ROUND((SUM(I27:I34))/1,2)</f>
        <v>0</v>
      </c>
      <c r="J35" s="156"/>
      <c r="K35" s="156"/>
      <c r="L35" s="156">
        <f>ROUND((SUM(L27:L34))/1,2)</f>
        <v>0</v>
      </c>
      <c r="M35" s="156">
        <f>ROUND((SUM(M27:M34))/1,2)</f>
        <v>0</v>
      </c>
      <c r="N35" s="156"/>
      <c r="O35" s="156"/>
      <c r="P35" s="174">
        <f>ROUND((SUM(P27:P34))/1,2)</f>
        <v>1.81</v>
      </c>
      <c r="Q35" s="153"/>
      <c r="R35" s="153"/>
      <c r="S35" s="174">
        <f>ROUND((SUM(S27:S34))/1,2)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156" t="s">
        <v>633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4.95" customHeight="1" x14ac:dyDescent="0.25">
      <c r="A38" s="171"/>
      <c r="B38" s="168" t="s">
        <v>288</v>
      </c>
      <c r="C38" s="172" t="s">
        <v>907</v>
      </c>
      <c r="D38" s="168" t="s">
        <v>908</v>
      </c>
      <c r="E38" s="168" t="s">
        <v>160</v>
      </c>
      <c r="F38" s="169">
        <v>1</v>
      </c>
      <c r="G38" s="170"/>
      <c r="H38" s="170"/>
      <c r="I38" s="170">
        <f t="shared" ref="I38:I48" si="7">ROUND(F38*(G38+H38),2)</f>
        <v>0</v>
      </c>
      <c r="J38" s="168">
        <f t="shared" ref="J38:J48" si="8">ROUND(F38*(N38),2)</f>
        <v>31.95</v>
      </c>
      <c r="K38" s="1">
        <f t="shared" ref="K38:K48" si="9">ROUND(F38*(O38),2)</f>
        <v>0</v>
      </c>
      <c r="L38" s="1">
        <f>ROUND(F38*(G38),2)</f>
        <v>0</v>
      </c>
      <c r="M38" s="1"/>
      <c r="N38" s="1">
        <v>31.95</v>
      </c>
      <c r="O38" s="1"/>
      <c r="P38" s="167">
        <f>ROUND(F38*(R38),3)</f>
        <v>0.25</v>
      </c>
      <c r="Q38" s="173"/>
      <c r="R38" s="173">
        <v>0.25</v>
      </c>
      <c r="S38" s="167"/>
      <c r="Z38">
        <v>0</v>
      </c>
    </row>
    <row r="39" spans="1:26" ht="24.95" customHeight="1" x14ac:dyDescent="0.25">
      <c r="A39" s="171"/>
      <c r="B39" s="168" t="s">
        <v>210</v>
      </c>
      <c r="C39" s="172" t="s">
        <v>251</v>
      </c>
      <c r="D39" s="168" t="s">
        <v>909</v>
      </c>
      <c r="E39" s="168" t="s">
        <v>160</v>
      </c>
      <c r="F39" s="169">
        <v>1</v>
      </c>
      <c r="G39" s="170"/>
      <c r="H39" s="170"/>
      <c r="I39" s="170">
        <f t="shared" si="7"/>
        <v>0</v>
      </c>
      <c r="J39" s="168">
        <f t="shared" si="8"/>
        <v>547.46</v>
      </c>
      <c r="K39" s="1">
        <f t="shared" si="9"/>
        <v>0</v>
      </c>
      <c r="L39" s="1"/>
      <c r="M39" s="1">
        <f>ROUND(F39*(H39),2)</f>
        <v>0</v>
      </c>
      <c r="N39" s="1">
        <v>547.46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910</v>
      </c>
      <c r="C40" s="172" t="s">
        <v>911</v>
      </c>
      <c r="D40" s="168" t="s">
        <v>912</v>
      </c>
      <c r="E40" s="168" t="s">
        <v>209</v>
      </c>
      <c r="F40" s="169">
        <v>12</v>
      </c>
      <c r="G40" s="170"/>
      <c r="H40" s="170"/>
      <c r="I40" s="170">
        <f t="shared" si="7"/>
        <v>0</v>
      </c>
      <c r="J40" s="168">
        <f t="shared" si="8"/>
        <v>7.32</v>
      </c>
      <c r="K40" s="1">
        <f t="shared" si="9"/>
        <v>0</v>
      </c>
      <c r="L40" s="1">
        <f>ROUND(F40*(G40),2)</f>
        <v>0</v>
      </c>
      <c r="M40" s="1"/>
      <c r="N40" s="1">
        <v>0.61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910</v>
      </c>
      <c r="C41" s="172" t="s">
        <v>913</v>
      </c>
      <c r="D41" s="168" t="s">
        <v>914</v>
      </c>
      <c r="E41" s="168" t="s">
        <v>209</v>
      </c>
      <c r="F41" s="169">
        <v>12</v>
      </c>
      <c r="G41" s="170"/>
      <c r="H41" s="170"/>
      <c r="I41" s="170">
        <f t="shared" si="7"/>
        <v>0</v>
      </c>
      <c r="J41" s="168">
        <f t="shared" si="8"/>
        <v>12</v>
      </c>
      <c r="K41" s="1">
        <f t="shared" si="9"/>
        <v>0</v>
      </c>
      <c r="L41" s="1">
        <f>ROUND(F41*(G41),2)</f>
        <v>0</v>
      </c>
      <c r="M41" s="1"/>
      <c r="N41" s="1">
        <v>1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910</v>
      </c>
      <c r="C42" s="172" t="s">
        <v>915</v>
      </c>
      <c r="D42" s="168" t="s">
        <v>916</v>
      </c>
      <c r="E42" s="168" t="s">
        <v>160</v>
      </c>
      <c r="F42" s="169">
        <v>2</v>
      </c>
      <c r="G42" s="170"/>
      <c r="H42" s="170"/>
      <c r="I42" s="170">
        <f t="shared" si="7"/>
        <v>0</v>
      </c>
      <c r="J42" s="168">
        <f t="shared" si="8"/>
        <v>3</v>
      </c>
      <c r="K42" s="1">
        <f t="shared" si="9"/>
        <v>0</v>
      </c>
      <c r="L42" s="1">
        <f>ROUND(F42*(G42),2)</f>
        <v>0</v>
      </c>
      <c r="M42" s="1"/>
      <c r="N42" s="1">
        <v>1.5</v>
      </c>
      <c r="O42" s="1"/>
      <c r="P42" s="167">
        <f t="shared" ref="P42:P48" si="10">ROUND(F42*(R42),3)</f>
        <v>0</v>
      </c>
      <c r="Q42" s="173"/>
      <c r="R42" s="173">
        <v>1.0000000000000001E-5</v>
      </c>
      <c r="S42" s="167"/>
      <c r="Z42">
        <v>0</v>
      </c>
    </row>
    <row r="43" spans="1:26" ht="24.95" customHeight="1" x14ac:dyDescent="0.25">
      <c r="A43" s="171"/>
      <c r="B43" s="168" t="s">
        <v>910</v>
      </c>
      <c r="C43" s="172" t="s">
        <v>917</v>
      </c>
      <c r="D43" s="168" t="s">
        <v>918</v>
      </c>
      <c r="E43" s="168" t="s">
        <v>160</v>
      </c>
      <c r="F43" s="169">
        <v>1</v>
      </c>
      <c r="G43" s="170"/>
      <c r="H43" s="170"/>
      <c r="I43" s="170">
        <f t="shared" si="7"/>
        <v>0</v>
      </c>
      <c r="J43" s="168">
        <f t="shared" si="8"/>
        <v>2.59</v>
      </c>
      <c r="K43" s="1">
        <f t="shared" si="9"/>
        <v>0</v>
      </c>
      <c r="L43" s="1">
        <f>ROUND(F43*(G43),2)</f>
        <v>0</v>
      </c>
      <c r="M43" s="1"/>
      <c r="N43" s="1">
        <v>2.59</v>
      </c>
      <c r="O43" s="1"/>
      <c r="P43" s="167">
        <f t="shared" si="10"/>
        <v>0</v>
      </c>
      <c r="Q43" s="173"/>
      <c r="R43" s="173">
        <v>3.4E-5</v>
      </c>
      <c r="S43" s="167"/>
      <c r="Z43">
        <v>0</v>
      </c>
    </row>
    <row r="44" spans="1:26" ht="24.95" customHeight="1" x14ac:dyDescent="0.25">
      <c r="A44" s="171"/>
      <c r="B44" s="168" t="s">
        <v>302</v>
      </c>
      <c r="C44" s="172" t="s">
        <v>919</v>
      </c>
      <c r="D44" s="168" t="s">
        <v>920</v>
      </c>
      <c r="E44" s="168" t="s">
        <v>160</v>
      </c>
      <c r="F44" s="169">
        <v>1.01</v>
      </c>
      <c r="G44" s="170"/>
      <c r="H44" s="170"/>
      <c r="I44" s="170">
        <f t="shared" si="7"/>
        <v>0</v>
      </c>
      <c r="J44" s="168">
        <f t="shared" si="8"/>
        <v>4.22</v>
      </c>
      <c r="K44" s="1">
        <f t="shared" si="9"/>
        <v>0</v>
      </c>
      <c r="L44" s="1"/>
      <c r="M44" s="1">
        <f>ROUND(F44*(H44),2)</f>
        <v>0</v>
      </c>
      <c r="N44" s="1">
        <v>4.18</v>
      </c>
      <c r="O44" s="1"/>
      <c r="P44" s="167">
        <f t="shared" si="10"/>
        <v>2E-3</v>
      </c>
      <c r="Q44" s="173"/>
      <c r="R44" s="173">
        <v>1.66E-3</v>
      </c>
      <c r="S44" s="167"/>
      <c r="Z44">
        <v>0</v>
      </c>
    </row>
    <row r="45" spans="1:26" ht="24.95" customHeight="1" x14ac:dyDescent="0.25">
      <c r="A45" s="171"/>
      <c r="B45" s="168" t="s">
        <v>302</v>
      </c>
      <c r="C45" s="172" t="s">
        <v>921</v>
      </c>
      <c r="D45" s="168" t="s">
        <v>922</v>
      </c>
      <c r="E45" s="168" t="s">
        <v>160</v>
      </c>
      <c r="F45" s="169">
        <v>3.6666666666666665</v>
      </c>
      <c r="G45" s="170"/>
      <c r="H45" s="170"/>
      <c r="I45" s="170">
        <f t="shared" si="7"/>
        <v>0</v>
      </c>
      <c r="J45" s="168">
        <f t="shared" si="8"/>
        <v>77.84</v>
      </c>
      <c r="K45" s="1">
        <f t="shared" si="9"/>
        <v>0</v>
      </c>
      <c r="L45" s="1"/>
      <c r="M45" s="1">
        <f>ROUND(F45*(H45),2)</f>
        <v>0</v>
      </c>
      <c r="N45" s="1">
        <v>21.23</v>
      </c>
      <c r="O45" s="1"/>
      <c r="P45" s="167">
        <f t="shared" si="10"/>
        <v>3.2000000000000001E-2</v>
      </c>
      <c r="Q45" s="173"/>
      <c r="R45" s="173">
        <v>8.6400000000000001E-3</v>
      </c>
      <c r="S45" s="167"/>
      <c r="Z45">
        <v>0</v>
      </c>
    </row>
    <row r="46" spans="1:26" ht="24.95" customHeight="1" x14ac:dyDescent="0.25">
      <c r="A46" s="171"/>
      <c r="B46" s="168" t="s">
        <v>302</v>
      </c>
      <c r="C46" s="172" t="s">
        <v>923</v>
      </c>
      <c r="D46" s="168" t="s">
        <v>924</v>
      </c>
      <c r="E46" s="168" t="s">
        <v>160</v>
      </c>
      <c r="F46" s="169">
        <v>2</v>
      </c>
      <c r="G46" s="170"/>
      <c r="H46" s="170"/>
      <c r="I46" s="170">
        <f t="shared" si="7"/>
        <v>0</v>
      </c>
      <c r="J46" s="168">
        <f t="shared" si="8"/>
        <v>7.32</v>
      </c>
      <c r="K46" s="1">
        <f t="shared" si="9"/>
        <v>0</v>
      </c>
      <c r="L46" s="1"/>
      <c r="M46" s="1">
        <f>ROUND(F46*(H46),2)</f>
        <v>0</v>
      </c>
      <c r="N46" s="1">
        <v>3.66</v>
      </c>
      <c r="O46" s="1"/>
      <c r="P46" s="167">
        <f t="shared" si="10"/>
        <v>3.0000000000000001E-3</v>
      </c>
      <c r="Q46" s="173"/>
      <c r="R46" s="173">
        <v>1.7099999999999999E-3</v>
      </c>
      <c r="S46" s="167"/>
      <c r="Z46">
        <v>0</v>
      </c>
    </row>
    <row r="47" spans="1:26" ht="24.95" customHeight="1" x14ac:dyDescent="0.25">
      <c r="A47" s="171"/>
      <c r="B47" s="168" t="s">
        <v>302</v>
      </c>
      <c r="C47" s="172" t="s">
        <v>925</v>
      </c>
      <c r="D47" s="168" t="s">
        <v>926</v>
      </c>
      <c r="E47" s="168" t="s">
        <v>160</v>
      </c>
      <c r="F47" s="169">
        <v>1.01</v>
      </c>
      <c r="G47" s="170"/>
      <c r="H47" s="170"/>
      <c r="I47" s="170">
        <f t="shared" si="7"/>
        <v>0</v>
      </c>
      <c r="J47" s="168">
        <f t="shared" si="8"/>
        <v>8.33</v>
      </c>
      <c r="K47" s="1">
        <f t="shared" si="9"/>
        <v>0</v>
      </c>
      <c r="L47" s="1"/>
      <c r="M47" s="1">
        <f>ROUND(F47*(H47),2)</f>
        <v>0</v>
      </c>
      <c r="N47" s="1">
        <v>8.25</v>
      </c>
      <c r="O47" s="1"/>
      <c r="P47" s="167">
        <f t="shared" si="10"/>
        <v>2E-3</v>
      </c>
      <c r="Q47" s="173"/>
      <c r="R47" s="173">
        <v>1.66E-3</v>
      </c>
      <c r="S47" s="167"/>
      <c r="Z47">
        <v>0</v>
      </c>
    </row>
    <row r="48" spans="1:26" ht="24.95" customHeight="1" x14ac:dyDescent="0.25">
      <c r="A48" s="171"/>
      <c r="B48" s="168" t="s">
        <v>302</v>
      </c>
      <c r="C48" s="172" t="s">
        <v>927</v>
      </c>
      <c r="D48" s="168" t="s">
        <v>928</v>
      </c>
      <c r="E48" s="168" t="s">
        <v>160</v>
      </c>
      <c r="F48" s="169">
        <v>1.01</v>
      </c>
      <c r="G48" s="170"/>
      <c r="H48" s="170"/>
      <c r="I48" s="170">
        <f t="shared" si="7"/>
        <v>0</v>
      </c>
      <c r="J48" s="168">
        <f t="shared" si="8"/>
        <v>4.5599999999999996</v>
      </c>
      <c r="K48" s="1">
        <f t="shared" si="9"/>
        <v>0</v>
      </c>
      <c r="L48" s="1"/>
      <c r="M48" s="1">
        <f>ROUND(F48*(H48),2)</f>
        <v>0</v>
      </c>
      <c r="N48" s="1">
        <v>4.51</v>
      </c>
      <c r="O48" s="1"/>
      <c r="P48" s="167">
        <f t="shared" si="10"/>
        <v>1E-3</v>
      </c>
      <c r="Q48" s="173"/>
      <c r="R48" s="173">
        <v>7.6000000000000004E-4</v>
      </c>
      <c r="S48" s="167"/>
      <c r="Z48">
        <v>0</v>
      </c>
    </row>
    <row r="49" spans="1:26" x14ac:dyDescent="0.25">
      <c r="A49" s="156"/>
      <c r="B49" s="156"/>
      <c r="C49" s="156"/>
      <c r="D49" s="156" t="s">
        <v>633</v>
      </c>
      <c r="E49" s="156"/>
      <c r="F49" s="167"/>
      <c r="G49" s="159"/>
      <c r="H49" s="159">
        <f>ROUND((SUM(M37:M48))/1,2)</f>
        <v>0</v>
      </c>
      <c r="I49" s="159">
        <f>ROUND((SUM(I37:I48))/1,2)</f>
        <v>0</v>
      </c>
      <c r="J49" s="156"/>
      <c r="K49" s="156"/>
      <c r="L49" s="156">
        <f>ROUND((SUM(L37:L48))/1,2)</f>
        <v>0</v>
      </c>
      <c r="M49" s="156">
        <f>ROUND((SUM(M37:M48))/1,2)</f>
        <v>0</v>
      </c>
      <c r="N49" s="156"/>
      <c r="O49" s="156"/>
      <c r="P49" s="174">
        <f>ROUND((SUM(P37:P48))/1,2)</f>
        <v>0.28999999999999998</v>
      </c>
      <c r="Q49" s="153"/>
      <c r="R49" s="153"/>
      <c r="S49" s="174">
        <f>ROUND((SUM(S37:S48))/1,2)</f>
        <v>0</v>
      </c>
      <c r="T49" s="153"/>
      <c r="U49" s="153"/>
      <c r="V49" s="153"/>
      <c r="W49" s="153"/>
      <c r="X49" s="153"/>
      <c r="Y49" s="153"/>
      <c r="Z49" s="153"/>
    </row>
    <row r="50" spans="1:26" x14ac:dyDescent="0.25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6"/>
      <c r="B51" s="156"/>
      <c r="C51" s="156"/>
      <c r="D51" s="156" t="s">
        <v>79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95" customHeight="1" x14ac:dyDescent="0.25">
      <c r="A52" s="171"/>
      <c r="B52" s="168" t="s">
        <v>645</v>
      </c>
      <c r="C52" s="172" t="s">
        <v>879</v>
      </c>
      <c r="D52" s="168" t="s">
        <v>880</v>
      </c>
      <c r="E52" s="168" t="s">
        <v>148</v>
      </c>
      <c r="F52" s="169">
        <v>25.690927405856048</v>
      </c>
      <c r="G52" s="170"/>
      <c r="H52" s="170"/>
      <c r="I52" s="170">
        <f>ROUND(F52*(G52+H52),2)</f>
        <v>0</v>
      </c>
      <c r="J52" s="168">
        <f>ROUND(F52*(N52),2)</f>
        <v>501.49</v>
      </c>
      <c r="K52" s="1">
        <f>ROUND(F52*(O52),2)</f>
        <v>0</v>
      </c>
      <c r="L52" s="1">
        <f>ROUND(F52*(G52),2)</f>
        <v>0</v>
      </c>
      <c r="M52" s="1"/>
      <c r="N52" s="1">
        <v>19.52</v>
      </c>
      <c r="O52" s="1"/>
      <c r="P52" s="167"/>
      <c r="Q52" s="173"/>
      <c r="R52" s="173"/>
      <c r="S52" s="167"/>
      <c r="Z52">
        <v>0</v>
      </c>
    </row>
    <row r="53" spans="1:26" x14ac:dyDescent="0.25">
      <c r="A53" s="156"/>
      <c r="B53" s="156"/>
      <c r="C53" s="156"/>
      <c r="D53" s="156" t="s">
        <v>79</v>
      </c>
      <c r="E53" s="156"/>
      <c r="F53" s="167"/>
      <c r="G53" s="159"/>
      <c r="H53" s="159">
        <f>ROUND((SUM(M51:M52))/1,2)</f>
        <v>0</v>
      </c>
      <c r="I53" s="159">
        <f>ROUND((SUM(I51:I52))/1,2)</f>
        <v>0</v>
      </c>
      <c r="J53" s="156"/>
      <c r="K53" s="156"/>
      <c r="L53" s="156">
        <f>ROUND((SUM(L51:L52))/1,2)</f>
        <v>0</v>
      </c>
      <c r="M53" s="156">
        <f>ROUND((SUM(M51:M52))/1,2)</f>
        <v>0</v>
      </c>
      <c r="N53" s="156"/>
      <c r="O53" s="156"/>
      <c r="P53" s="174">
        <f>ROUND((SUM(P51:P52))/1,2)</f>
        <v>0</v>
      </c>
      <c r="Q53" s="153"/>
      <c r="R53" s="153"/>
      <c r="S53" s="174">
        <f>ROUND((SUM(S51:S52))/1,2)</f>
        <v>0</v>
      </c>
      <c r="T53" s="153"/>
      <c r="U53" s="153"/>
      <c r="V53" s="153"/>
      <c r="W53" s="153"/>
      <c r="X53" s="153"/>
      <c r="Y53" s="153"/>
      <c r="Z53" s="153"/>
    </row>
    <row r="54" spans="1:26" x14ac:dyDescent="0.25">
      <c r="A54" s="1"/>
      <c r="B54" s="1"/>
      <c r="C54" s="1"/>
      <c r="D54" s="1"/>
      <c r="E54" s="1"/>
      <c r="F54" s="163"/>
      <c r="G54" s="149"/>
      <c r="H54" s="149"/>
      <c r="I54" s="149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6"/>
      <c r="B55" s="156"/>
      <c r="C55" s="156"/>
      <c r="D55" s="2" t="s">
        <v>72</v>
      </c>
      <c r="E55" s="156"/>
      <c r="F55" s="167"/>
      <c r="G55" s="159"/>
      <c r="H55" s="159">
        <f>ROUND((SUM(M9:M54))/2,2)</f>
        <v>0</v>
      </c>
      <c r="I55" s="159">
        <f>ROUND((SUM(I9:I54))/2,2)</f>
        <v>0</v>
      </c>
      <c r="J55" s="157"/>
      <c r="K55" s="156"/>
      <c r="L55" s="157">
        <f>ROUND((SUM(L9:L54))/2,2)</f>
        <v>0</v>
      </c>
      <c r="M55" s="157">
        <f>ROUND((SUM(M9:M54))/2,2)</f>
        <v>0</v>
      </c>
      <c r="N55" s="156"/>
      <c r="O55" s="156"/>
      <c r="P55" s="174">
        <f>ROUND((SUM(P9:P54))/2,2)</f>
        <v>25.69</v>
      </c>
      <c r="S55" s="174">
        <f>ROUND((SUM(S9:S54))/2,2)</f>
        <v>0</v>
      </c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2" t="s">
        <v>94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x14ac:dyDescent="0.25">
      <c r="A58" s="156"/>
      <c r="B58" s="156"/>
      <c r="C58" s="156"/>
      <c r="D58" s="156" t="s">
        <v>449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ht="24.95" customHeight="1" x14ac:dyDescent="0.25">
      <c r="A59" s="171"/>
      <c r="B59" s="168" t="s">
        <v>621</v>
      </c>
      <c r="C59" s="172" t="s">
        <v>628</v>
      </c>
      <c r="D59" s="168" t="s">
        <v>886</v>
      </c>
      <c r="E59" s="168" t="s">
        <v>209</v>
      </c>
      <c r="F59" s="169">
        <v>12</v>
      </c>
      <c r="G59" s="170"/>
      <c r="H59" s="170"/>
      <c r="I59" s="170">
        <f>ROUND(F59*(G59+H59),2)</f>
        <v>0</v>
      </c>
      <c r="J59" s="168">
        <f>ROUND(F59*(N59),2)</f>
        <v>3.48</v>
      </c>
      <c r="K59" s="1">
        <f>ROUND(F59*(O59),2)</f>
        <v>0</v>
      </c>
      <c r="L59" s="1">
        <f>ROUND(F59*(G59),2)</f>
        <v>0</v>
      </c>
      <c r="M59" s="1"/>
      <c r="N59" s="1">
        <v>0.28999999999999998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302</v>
      </c>
      <c r="C60" s="172" t="s">
        <v>929</v>
      </c>
      <c r="D60" s="168" t="s">
        <v>930</v>
      </c>
      <c r="E60" s="168" t="s">
        <v>209</v>
      </c>
      <c r="F60" s="169">
        <v>12</v>
      </c>
      <c r="G60" s="170"/>
      <c r="H60" s="170"/>
      <c r="I60" s="170">
        <f>ROUND(F60*(G60+H60),2)</f>
        <v>0</v>
      </c>
      <c r="J60" s="168">
        <f>ROUND(F60*(N60),2)</f>
        <v>2.04</v>
      </c>
      <c r="K60" s="1">
        <f>ROUND(F60*(O60),2)</f>
        <v>0</v>
      </c>
      <c r="L60" s="1"/>
      <c r="M60" s="1">
        <f>ROUND(F60*(H60),2)</f>
        <v>0</v>
      </c>
      <c r="N60" s="1">
        <v>0.17</v>
      </c>
      <c r="O60" s="1"/>
      <c r="P60" s="167">
        <f>ROUND(F60*(R60),3)</f>
        <v>2E-3</v>
      </c>
      <c r="Q60" s="173"/>
      <c r="R60" s="173">
        <v>2.0000000000000001E-4</v>
      </c>
      <c r="S60" s="167"/>
      <c r="Z60">
        <v>0</v>
      </c>
    </row>
    <row r="61" spans="1:26" x14ac:dyDescent="0.25">
      <c r="A61" s="156"/>
      <c r="B61" s="156"/>
      <c r="C61" s="156"/>
      <c r="D61" s="156" t="s">
        <v>449</v>
      </c>
      <c r="E61" s="156"/>
      <c r="F61" s="167"/>
      <c r="G61" s="159"/>
      <c r="H61" s="159"/>
      <c r="I61" s="159">
        <f>ROUND((SUM(I58:I60))/1,2)</f>
        <v>0</v>
      </c>
      <c r="J61" s="156"/>
      <c r="K61" s="156"/>
      <c r="L61" s="156">
        <f>ROUND((SUM(L58:L60))/1,2)</f>
        <v>0</v>
      </c>
      <c r="M61" s="156">
        <f>ROUND((SUM(M58:M60))/1,2)</f>
        <v>0</v>
      </c>
      <c r="N61" s="156"/>
      <c r="O61" s="156"/>
      <c r="P61" s="174">
        <f>ROUND((SUM(P58:P60))/1,2)</f>
        <v>0</v>
      </c>
      <c r="S61" s="167">
        <f>ROUND((SUM(S58:S60))/1,2)</f>
        <v>0</v>
      </c>
    </row>
    <row r="62" spans="1:26" x14ac:dyDescent="0.25">
      <c r="A62" s="1"/>
      <c r="B62" s="1"/>
      <c r="C62" s="1"/>
      <c r="D62" s="1"/>
      <c r="E62" s="1"/>
      <c r="F62" s="163"/>
      <c r="G62" s="149"/>
      <c r="H62" s="149"/>
      <c r="I62" s="149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6"/>
      <c r="B63" s="156"/>
      <c r="C63" s="156"/>
      <c r="D63" s="2" t="s">
        <v>94</v>
      </c>
      <c r="E63" s="156"/>
      <c r="F63" s="167"/>
      <c r="G63" s="159"/>
      <c r="H63" s="159"/>
      <c r="I63" s="159">
        <f>ROUND((SUM(I57:I62))/2,2)</f>
        <v>0</v>
      </c>
      <c r="J63" s="156"/>
      <c r="K63" s="156"/>
      <c r="L63" s="156">
        <f>ROUND((SUM(L57:L62))/2,2)</f>
        <v>0</v>
      </c>
      <c r="M63" s="156">
        <f>ROUND((SUM(M57:M62))/2,2)</f>
        <v>0</v>
      </c>
      <c r="N63" s="156"/>
      <c r="O63" s="156"/>
      <c r="P63" s="174">
        <f>ROUND((SUM(P57:P62))/2,2)</f>
        <v>0</v>
      </c>
      <c r="S63" s="174">
        <f>ROUND((SUM(S57:S62))/2,2)</f>
        <v>0</v>
      </c>
    </row>
    <row r="64" spans="1:26" x14ac:dyDescent="0.25">
      <c r="A64" s="175"/>
      <c r="B64" s="175" t="s">
        <v>20</v>
      </c>
      <c r="C64" s="175"/>
      <c r="D64" s="175"/>
      <c r="E64" s="175"/>
      <c r="F64" s="176" t="s">
        <v>97</v>
      </c>
      <c r="G64" s="177"/>
      <c r="H64" s="177">
        <f>ROUND((SUM(M9:M63))/3,2)</f>
        <v>0</v>
      </c>
      <c r="I64" s="177">
        <f>ROUND((SUM(I9:I63))/3,2)</f>
        <v>0</v>
      </c>
      <c r="J64" s="175"/>
      <c r="K64" s="175">
        <f>ROUND((SUM(K9:K63)),2)</f>
        <v>0</v>
      </c>
      <c r="L64" s="175">
        <f>ROUND((SUM(L9:L63))/3,2)</f>
        <v>0</v>
      </c>
      <c r="M64" s="175">
        <f>ROUND((SUM(M9:M63))/3,2)</f>
        <v>0</v>
      </c>
      <c r="N64" s="175"/>
      <c r="O64" s="175"/>
      <c r="P64" s="194">
        <f>ROUND((SUM(P9:P63))/3,2)</f>
        <v>25.69</v>
      </c>
      <c r="S64" s="176">
        <f>ROUND((SUM(S9:S63))/3,2)</f>
        <v>0</v>
      </c>
      <c r="Z64">
        <f>(SUM(Z9:Z63))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SO-05 Kanalizačná prípojka do izolovanej žumpy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24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12166'!B18</f>
        <v>0</v>
      </c>
      <c r="E16" s="97">
        <f>'Rekap 12166'!C18</f>
        <v>0</v>
      </c>
      <c r="F16" s="106">
        <f>'Rekap 12166'!D18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>
        <f>'Rekap 12166'!B34</f>
        <v>0</v>
      </c>
      <c r="E17" s="76">
        <f>'Rekap 12166'!C34</f>
        <v>0</v>
      </c>
      <c r="F17" s="81">
        <f>'Rekap 12166'!D34</f>
        <v>0</v>
      </c>
      <c r="G17" s="61">
        <v>7</v>
      </c>
      <c r="H17" s="116" t="s">
        <v>43</v>
      </c>
      <c r="I17" s="129"/>
      <c r="J17" s="127">
        <f>'SO 12166'!Z234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12166'!B39</f>
        <v>0</v>
      </c>
      <c r="E18" s="77">
        <f>'Rekap 12166'!C39</f>
        <v>0</v>
      </c>
      <c r="F18" s="82">
        <f>'Rekap 12166'!D39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12166'!K9:'SO 12166'!K233)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12166'!K9:'SO 12166'!K233)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931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12192'!B15</f>
        <v>0</v>
      </c>
      <c r="E16" s="97">
        <f>'Rekap 12192'!C15</f>
        <v>0</v>
      </c>
      <c r="F16" s="106">
        <f>'Rekap 12192'!D15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12192'!Z43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/>
      <c r="E18" s="77"/>
      <c r="F18" s="82"/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12192'!K9:'SO 12192'!K42)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12192'!K9:'SO 12192'!K42)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931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12192'!L17</f>
        <v>0</v>
      </c>
      <c r="C11" s="157">
        <f>'SO 12192'!M17</f>
        <v>0</v>
      </c>
      <c r="D11" s="157">
        <f>'SO 12192'!I17</f>
        <v>0</v>
      </c>
      <c r="E11" s="158">
        <f>'SO 12192'!P17</f>
        <v>55.73</v>
      </c>
      <c r="F11" s="158">
        <f>'SO 12192'!S17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77</v>
      </c>
      <c r="B12" s="157">
        <f>'SO 12192'!L27</f>
        <v>0</v>
      </c>
      <c r="C12" s="157">
        <f>'SO 12192'!M27</f>
        <v>0</v>
      </c>
      <c r="D12" s="157">
        <f>'SO 12192'!I27</f>
        <v>0</v>
      </c>
      <c r="E12" s="158">
        <f>'SO 12192'!P27</f>
        <v>7.04</v>
      </c>
      <c r="F12" s="158">
        <f>'SO 12192'!S27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633</v>
      </c>
      <c r="B13" s="157">
        <f>'SO 12192'!L36</f>
        <v>0</v>
      </c>
      <c r="C13" s="157">
        <f>'SO 12192'!M36</f>
        <v>0</v>
      </c>
      <c r="D13" s="157">
        <f>'SO 12192'!I36</f>
        <v>0</v>
      </c>
      <c r="E13" s="158">
        <f>'SO 12192'!P36</f>
        <v>0.57999999999999996</v>
      </c>
      <c r="F13" s="158">
        <f>'SO 12192'!S36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79</v>
      </c>
      <c r="B14" s="157">
        <f>'SO 12192'!L40</f>
        <v>0</v>
      </c>
      <c r="C14" s="157">
        <f>'SO 12192'!M40</f>
        <v>0</v>
      </c>
      <c r="D14" s="157">
        <f>'SO 12192'!I40</f>
        <v>0</v>
      </c>
      <c r="E14" s="158">
        <f>'SO 12192'!P40</f>
        <v>0</v>
      </c>
      <c r="F14" s="158">
        <f>'SO 12192'!S40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72</v>
      </c>
      <c r="B15" s="159">
        <f>'SO 12192'!L42</f>
        <v>0</v>
      </c>
      <c r="C15" s="159">
        <f>'SO 12192'!M42</f>
        <v>0</v>
      </c>
      <c r="D15" s="159">
        <f>'SO 12192'!I42</f>
        <v>0</v>
      </c>
      <c r="E15" s="160">
        <f>'SO 12192'!P42</f>
        <v>63.35</v>
      </c>
      <c r="F15" s="160">
        <f>'SO 12192'!S42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97</v>
      </c>
      <c r="B17" s="159">
        <f>'SO 12192'!L43</f>
        <v>0</v>
      </c>
      <c r="C17" s="159">
        <f>'SO 12192'!M43</f>
        <v>0</v>
      </c>
      <c r="D17" s="159">
        <f>'SO 12192'!I43</f>
        <v>0</v>
      </c>
      <c r="E17" s="160">
        <f>'SO 12192'!P43</f>
        <v>63.35</v>
      </c>
      <c r="F17" s="160">
        <f>'SO 12192'!S43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ySplit="8" topLeftCell="A22" activePane="bottomLeft" state="frozen"/>
      <selection pane="bottomLeft" activeCell="G11" sqref="G11:G4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931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890</v>
      </c>
      <c r="D11" s="168" t="s">
        <v>891</v>
      </c>
      <c r="E11" s="168" t="s">
        <v>111</v>
      </c>
      <c r="F11" s="169">
        <v>63.483750000000001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395.5</v>
      </c>
      <c r="K11" s="1">
        <f t="shared" ref="K11:K16" si="2">ROUND(F11*(O11),2)</f>
        <v>0</v>
      </c>
      <c r="L11" s="1">
        <f>ROUND(F11*(G11),2)</f>
        <v>0</v>
      </c>
      <c r="M11" s="1"/>
      <c r="N11" s="1">
        <v>6.23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892</v>
      </c>
      <c r="D12" s="168" t="s">
        <v>893</v>
      </c>
      <c r="E12" s="168" t="s">
        <v>111</v>
      </c>
      <c r="F12" s="169">
        <v>31.741875</v>
      </c>
      <c r="G12" s="170"/>
      <c r="H12" s="170"/>
      <c r="I12" s="170">
        <f t="shared" si="0"/>
        <v>0</v>
      </c>
      <c r="J12" s="168">
        <f t="shared" si="1"/>
        <v>17.78</v>
      </c>
      <c r="K12" s="1">
        <f t="shared" si="2"/>
        <v>0</v>
      </c>
      <c r="L12" s="1">
        <f>ROUND(F12*(G12),2)</f>
        <v>0</v>
      </c>
      <c r="M12" s="1"/>
      <c r="N12" s="1">
        <v>0.56000000000000005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894</v>
      </c>
      <c r="D13" s="168" t="s">
        <v>895</v>
      </c>
      <c r="E13" s="168" t="s">
        <v>111</v>
      </c>
      <c r="F13" s="169">
        <v>33.730000000000004</v>
      </c>
      <c r="G13" s="170"/>
      <c r="H13" s="170"/>
      <c r="I13" s="170">
        <f t="shared" si="0"/>
        <v>0</v>
      </c>
      <c r="J13" s="168">
        <f t="shared" si="1"/>
        <v>499.2</v>
      </c>
      <c r="K13" s="1">
        <f t="shared" si="2"/>
        <v>0</v>
      </c>
      <c r="L13" s="1">
        <f>ROUND(F13*(G13),2)</f>
        <v>0</v>
      </c>
      <c r="M13" s="1"/>
      <c r="N13" s="1">
        <v>14.8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434</v>
      </c>
      <c r="C14" s="172" t="s">
        <v>896</v>
      </c>
      <c r="D14" s="168" t="s">
        <v>897</v>
      </c>
      <c r="E14" s="168" t="s">
        <v>111</v>
      </c>
      <c r="F14" s="169">
        <v>33.369999999999997</v>
      </c>
      <c r="G14" s="170"/>
      <c r="H14" s="170"/>
      <c r="I14" s="170">
        <f t="shared" si="0"/>
        <v>0</v>
      </c>
      <c r="J14" s="168">
        <f t="shared" si="1"/>
        <v>253.61</v>
      </c>
      <c r="K14" s="1">
        <f t="shared" si="2"/>
        <v>0</v>
      </c>
      <c r="L14" s="1"/>
      <c r="M14" s="1">
        <f>ROUND(F14*(H14),2)</f>
        <v>0</v>
      </c>
      <c r="N14" s="1">
        <v>7.6</v>
      </c>
      <c r="O14" s="1"/>
      <c r="P14" s="167">
        <f>ROUND(F14*(R14),3)</f>
        <v>55.728000000000002</v>
      </c>
      <c r="Q14" s="173"/>
      <c r="R14" s="173">
        <v>1.67</v>
      </c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637</v>
      </c>
      <c r="D15" s="168" t="s">
        <v>638</v>
      </c>
      <c r="E15" s="168" t="s">
        <v>111</v>
      </c>
      <c r="F15" s="169">
        <v>12</v>
      </c>
      <c r="G15" s="170"/>
      <c r="H15" s="170"/>
      <c r="I15" s="170">
        <f t="shared" si="0"/>
        <v>0</v>
      </c>
      <c r="J15" s="168">
        <f t="shared" si="1"/>
        <v>28.44</v>
      </c>
      <c r="K15" s="1">
        <f t="shared" si="2"/>
        <v>0</v>
      </c>
      <c r="L15" s="1">
        <f>ROUND(F15*(G15),2)</f>
        <v>0</v>
      </c>
      <c r="M15" s="1"/>
      <c r="N15" s="1">
        <v>2.37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108</v>
      </c>
      <c r="C16" s="172" t="s">
        <v>639</v>
      </c>
      <c r="D16" s="168" t="s">
        <v>640</v>
      </c>
      <c r="E16" s="168" t="s">
        <v>328</v>
      </c>
      <c r="F16" s="169">
        <v>51.483750000000001</v>
      </c>
      <c r="G16" s="170"/>
      <c r="H16" s="170"/>
      <c r="I16" s="170">
        <f t="shared" si="0"/>
        <v>0</v>
      </c>
      <c r="J16" s="168">
        <f t="shared" si="1"/>
        <v>66.930000000000007</v>
      </c>
      <c r="K16" s="1">
        <f t="shared" si="2"/>
        <v>0</v>
      </c>
      <c r="L16" s="1">
        <f>ROUND(F16*(G16),2)</f>
        <v>0</v>
      </c>
      <c r="M16" s="1"/>
      <c r="N16" s="1">
        <v>1.3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73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55.73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77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133</v>
      </c>
      <c r="C20" s="172" t="s">
        <v>195</v>
      </c>
      <c r="D20" s="168" t="s">
        <v>902</v>
      </c>
      <c r="E20" s="168" t="s">
        <v>111</v>
      </c>
      <c r="F20" s="169">
        <v>1.6274999999999999</v>
      </c>
      <c r="G20" s="170"/>
      <c r="H20" s="170"/>
      <c r="I20" s="170">
        <f t="shared" ref="I20:I26" si="3">ROUND(F20*(G20+H20),2)</f>
        <v>0</v>
      </c>
      <c r="J20" s="168">
        <f t="shared" ref="J20:J26" si="4">ROUND(F20*(N20),2)</f>
        <v>44.25</v>
      </c>
      <c r="K20" s="1">
        <f t="shared" ref="K20:K26" si="5">ROUND(F20*(O20),2)</f>
        <v>0</v>
      </c>
      <c r="L20" s="1">
        <f t="shared" ref="L20:L26" si="6">ROUND(F20*(G20),2)</f>
        <v>0</v>
      </c>
      <c r="M20" s="1"/>
      <c r="N20" s="1">
        <v>27.19</v>
      </c>
      <c r="O20" s="1"/>
      <c r="P20" s="167">
        <f>ROUND(F20*(R20),3)</f>
        <v>2.99</v>
      </c>
      <c r="Q20" s="173"/>
      <c r="R20" s="173">
        <v>1.837</v>
      </c>
      <c r="S20" s="167"/>
      <c r="Z20">
        <v>0</v>
      </c>
    </row>
    <row r="21" spans="1:26" ht="24.95" customHeight="1" x14ac:dyDescent="0.25">
      <c r="A21" s="171"/>
      <c r="B21" s="168" t="s">
        <v>133</v>
      </c>
      <c r="C21" s="172" t="s">
        <v>203</v>
      </c>
      <c r="D21" s="168" t="s">
        <v>204</v>
      </c>
      <c r="E21" s="168" t="s">
        <v>111</v>
      </c>
      <c r="F21" s="169">
        <v>1.6274999999999999</v>
      </c>
      <c r="G21" s="170"/>
      <c r="H21" s="170"/>
      <c r="I21" s="170">
        <f t="shared" si="3"/>
        <v>0</v>
      </c>
      <c r="J21" s="168">
        <f t="shared" si="4"/>
        <v>133.72999999999999</v>
      </c>
      <c r="K21" s="1">
        <f t="shared" si="5"/>
        <v>0</v>
      </c>
      <c r="L21" s="1">
        <f t="shared" si="6"/>
        <v>0</v>
      </c>
      <c r="M21" s="1"/>
      <c r="N21" s="1">
        <v>82.17</v>
      </c>
      <c r="O21" s="1"/>
      <c r="P21" s="167">
        <f>ROUND(F21*(R21),3)</f>
        <v>3.94</v>
      </c>
      <c r="Q21" s="173"/>
      <c r="R21" s="173">
        <v>2.4210275700000001</v>
      </c>
      <c r="S21" s="167"/>
      <c r="Z21">
        <v>0</v>
      </c>
    </row>
    <row r="22" spans="1:26" ht="24.95" customHeight="1" x14ac:dyDescent="0.25">
      <c r="A22" s="171"/>
      <c r="B22" s="168" t="s">
        <v>133</v>
      </c>
      <c r="C22" s="172" t="s">
        <v>932</v>
      </c>
      <c r="D22" s="168" t="s">
        <v>933</v>
      </c>
      <c r="E22" s="168" t="s">
        <v>111</v>
      </c>
      <c r="F22" s="169">
        <v>1.627</v>
      </c>
      <c r="G22" s="170"/>
      <c r="H22" s="170"/>
      <c r="I22" s="170">
        <f t="shared" si="3"/>
        <v>0</v>
      </c>
      <c r="J22" s="168">
        <f t="shared" si="4"/>
        <v>10.19</v>
      </c>
      <c r="K22" s="1">
        <f t="shared" si="5"/>
        <v>0</v>
      </c>
      <c r="L22" s="1">
        <f t="shared" si="6"/>
        <v>0</v>
      </c>
      <c r="M22" s="1"/>
      <c r="N22" s="1">
        <v>6.26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133</v>
      </c>
      <c r="C23" s="172" t="s">
        <v>934</v>
      </c>
      <c r="D23" s="168" t="s">
        <v>935</v>
      </c>
      <c r="E23" s="168" t="s">
        <v>111</v>
      </c>
      <c r="F23" s="169">
        <v>1.627</v>
      </c>
      <c r="G23" s="170"/>
      <c r="H23" s="170"/>
      <c r="I23" s="170">
        <f t="shared" si="3"/>
        <v>0</v>
      </c>
      <c r="J23" s="168">
        <f t="shared" si="4"/>
        <v>3.11</v>
      </c>
      <c r="K23" s="1">
        <f t="shared" si="5"/>
        <v>0</v>
      </c>
      <c r="L23" s="1">
        <f t="shared" si="6"/>
        <v>0</v>
      </c>
      <c r="M23" s="1"/>
      <c r="N23" s="1">
        <v>1.9100000000000001</v>
      </c>
      <c r="O23" s="1"/>
      <c r="P23" s="167"/>
      <c r="Q23" s="173"/>
      <c r="R23" s="173"/>
      <c r="S23" s="167"/>
      <c r="Z23">
        <v>0</v>
      </c>
    </row>
    <row r="24" spans="1:26" ht="35.1" customHeight="1" x14ac:dyDescent="0.25">
      <c r="A24" s="171"/>
      <c r="B24" s="168" t="s">
        <v>133</v>
      </c>
      <c r="C24" s="172" t="s">
        <v>903</v>
      </c>
      <c r="D24" s="168" t="s">
        <v>904</v>
      </c>
      <c r="E24" s="168" t="s">
        <v>122</v>
      </c>
      <c r="F24" s="169">
        <v>10.85</v>
      </c>
      <c r="G24" s="170"/>
      <c r="H24" s="170"/>
      <c r="I24" s="170">
        <f t="shared" si="3"/>
        <v>0</v>
      </c>
      <c r="J24" s="168">
        <f t="shared" si="4"/>
        <v>63.91</v>
      </c>
      <c r="K24" s="1">
        <f t="shared" si="5"/>
        <v>0</v>
      </c>
      <c r="L24" s="1">
        <f t="shared" si="6"/>
        <v>0</v>
      </c>
      <c r="M24" s="1"/>
      <c r="N24" s="1">
        <v>5.89</v>
      </c>
      <c r="O24" s="1"/>
      <c r="P24" s="167">
        <f>ROUND(F24*(R24),3)</f>
        <v>9.5000000000000001E-2</v>
      </c>
      <c r="Q24" s="173"/>
      <c r="R24" s="173">
        <v>8.7799999999999996E-3</v>
      </c>
      <c r="S24" s="167"/>
      <c r="Z24">
        <v>0</v>
      </c>
    </row>
    <row r="25" spans="1:26" ht="24.95" customHeight="1" x14ac:dyDescent="0.25">
      <c r="A25" s="171"/>
      <c r="B25" s="168" t="s">
        <v>133</v>
      </c>
      <c r="C25" s="172" t="s">
        <v>191</v>
      </c>
      <c r="D25" s="168" t="s">
        <v>192</v>
      </c>
      <c r="E25" s="168" t="s">
        <v>122</v>
      </c>
      <c r="F25" s="169">
        <v>1.9799999999999998</v>
      </c>
      <c r="G25" s="170"/>
      <c r="H25" s="170"/>
      <c r="I25" s="170">
        <f t="shared" si="3"/>
        <v>0</v>
      </c>
      <c r="J25" s="168">
        <f t="shared" si="4"/>
        <v>12.06</v>
      </c>
      <c r="K25" s="1">
        <f t="shared" si="5"/>
        <v>0</v>
      </c>
      <c r="L25" s="1">
        <f t="shared" si="6"/>
        <v>0</v>
      </c>
      <c r="M25" s="1"/>
      <c r="N25" s="1">
        <v>6.09</v>
      </c>
      <c r="O25" s="1"/>
      <c r="P25" s="167">
        <f>ROUND(F25*(R25),3)</f>
        <v>1.7000000000000001E-2</v>
      </c>
      <c r="Q25" s="173"/>
      <c r="R25" s="173">
        <v>8.6E-3</v>
      </c>
      <c r="S25" s="167"/>
      <c r="Z25">
        <v>0</v>
      </c>
    </row>
    <row r="26" spans="1:26" ht="24.95" customHeight="1" x14ac:dyDescent="0.25">
      <c r="A26" s="171"/>
      <c r="B26" s="168" t="s">
        <v>133</v>
      </c>
      <c r="C26" s="172" t="s">
        <v>193</v>
      </c>
      <c r="D26" s="168" t="s">
        <v>194</v>
      </c>
      <c r="E26" s="168" t="s">
        <v>122</v>
      </c>
      <c r="F26" s="169">
        <v>1.98</v>
      </c>
      <c r="G26" s="170"/>
      <c r="H26" s="170"/>
      <c r="I26" s="170">
        <f t="shared" si="3"/>
        <v>0</v>
      </c>
      <c r="J26" s="168">
        <f t="shared" si="4"/>
        <v>4.42</v>
      </c>
      <c r="K26" s="1">
        <f t="shared" si="5"/>
        <v>0</v>
      </c>
      <c r="L26" s="1">
        <f t="shared" si="6"/>
        <v>0</v>
      </c>
      <c r="M26" s="1"/>
      <c r="N26" s="1">
        <v>2.23</v>
      </c>
      <c r="O26" s="1"/>
      <c r="P26" s="167"/>
      <c r="Q26" s="173"/>
      <c r="R26" s="173"/>
      <c r="S26" s="167"/>
      <c r="Z26">
        <v>0</v>
      </c>
    </row>
    <row r="27" spans="1:26" x14ac:dyDescent="0.25">
      <c r="A27" s="156"/>
      <c r="B27" s="156"/>
      <c r="C27" s="156"/>
      <c r="D27" s="156" t="s">
        <v>77</v>
      </c>
      <c r="E27" s="156"/>
      <c r="F27" s="167"/>
      <c r="G27" s="159"/>
      <c r="H27" s="159">
        <f>ROUND((SUM(M19:M26))/1,2)</f>
        <v>0</v>
      </c>
      <c r="I27" s="159">
        <f>ROUND((SUM(I19:I26))/1,2)</f>
        <v>0</v>
      </c>
      <c r="J27" s="156"/>
      <c r="K27" s="156"/>
      <c r="L27" s="156">
        <f>ROUND((SUM(L19:L26))/1,2)</f>
        <v>0</v>
      </c>
      <c r="M27" s="156">
        <f>ROUND((SUM(M19:M26))/1,2)</f>
        <v>0</v>
      </c>
      <c r="N27" s="156"/>
      <c r="O27" s="156"/>
      <c r="P27" s="174">
        <f>ROUND((SUM(P19:P26))/1,2)</f>
        <v>7.04</v>
      </c>
      <c r="Q27" s="153"/>
      <c r="R27" s="153"/>
      <c r="S27" s="174">
        <f>ROUND((SUM(S19:S26))/1,2)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633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35.1" customHeight="1" x14ac:dyDescent="0.25">
      <c r="A30" s="171"/>
      <c r="B30" s="168" t="s">
        <v>288</v>
      </c>
      <c r="C30" s="172" t="s">
        <v>936</v>
      </c>
      <c r="D30" s="168" t="s">
        <v>937</v>
      </c>
      <c r="E30" s="168" t="s">
        <v>680</v>
      </c>
      <c r="F30" s="169">
        <v>1</v>
      </c>
      <c r="G30" s="170"/>
      <c r="H30" s="170"/>
      <c r="I30" s="170">
        <f t="shared" ref="I30:I35" si="7">ROUND(F30*(G30+H30),2)</f>
        <v>0</v>
      </c>
      <c r="J30" s="168">
        <f t="shared" ref="J30:J35" si="8">ROUND(F30*(N30),2)</f>
        <v>131.36000000000001</v>
      </c>
      <c r="K30" s="1">
        <f t="shared" ref="K30:K35" si="9">ROUND(F30*(O30),2)</f>
        <v>0</v>
      </c>
      <c r="L30" s="1">
        <f>ROUND(F30*(G30),2)</f>
        <v>0</v>
      </c>
      <c r="M30" s="1"/>
      <c r="N30" s="1">
        <v>131.36000000000001</v>
      </c>
      <c r="O30" s="1"/>
      <c r="P30" s="167"/>
      <c r="Q30" s="173"/>
      <c r="R30" s="173"/>
      <c r="S30" s="167"/>
      <c r="Z30">
        <v>0</v>
      </c>
    </row>
    <row r="31" spans="1:26" ht="35.1" customHeight="1" x14ac:dyDescent="0.25">
      <c r="A31" s="171"/>
      <c r="B31" s="168" t="s">
        <v>210</v>
      </c>
      <c r="C31" s="172" t="s">
        <v>251</v>
      </c>
      <c r="D31" s="168" t="s">
        <v>938</v>
      </c>
      <c r="E31" s="168" t="s">
        <v>160</v>
      </c>
      <c r="F31" s="169">
        <v>1</v>
      </c>
      <c r="G31" s="170"/>
      <c r="H31" s="170"/>
      <c r="I31" s="170">
        <f t="shared" si="7"/>
        <v>0</v>
      </c>
      <c r="J31" s="168">
        <f t="shared" si="8"/>
        <v>1369.73</v>
      </c>
      <c r="K31" s="1">
        <f t="shared" si="9"/>
        <v>0</v>
      </c>
      <c r="L31" s="1"/>
      <c r="M31" s="1">
        <f>ROUND(F31*(H31),2)</f>
        <v>0</v>
      </c>
      <c r="N31" s="1">
        <v>1369.73</v>
      </c>
      <c r="O31" s="1"/>
      <c r="P31" s="167">
        <f>ROUND(F31*(R31),3)</f>
        <v>0.5</v>
      </c>
      <c r="Q31" s="173"/>
      <c r="R31" s="173">
        <v>0.5</v>
      </c>
      <c r="S31" s="167"/>
      <c r="Z31">
        <v>0</v>
      </c>
    </row>
    <row r="32" spans="1:26" ht="24.95" customHeight="1" x14ac:dyDescent="0.25">
      <c r="A32" s="171"/>
      <c r="B32" s="168" t="s">
        <v>210</v>
      </c>
      <c r="C32" s="172" t="s">
        <v>939</v>
      </c>
      <c r="D32" s="168" t="s">
        <v>940</v>
      </c>
      <c r="E32" s="168" t="s">
        <v>209</v>
      </c>
      <c r="F32" s="169">
        <v>4</v>
      </c>
      <c r="G32" s="170"/>
      <c r="H32" s="170"/>
      <c r="I32" s="170">
        <f t="shared" si="7"/>
        <v>0</v>
      </c>
      <c r="J32" s="168">
        <f t="shared" si="8"/>
        <v>9.8000000000000007</v>
      </c>
      <c r="K32" s="1">
        <f t="shared" si="9"/>
        <v>0</v>
      </c>
      <c r="L32" s="1"/>
      <c r="M32" s="1">
        <f>ROUND(F32*(H32),2)</f>
        <v>0</v>
      </c>
      <c r="N32" s="1">
        <v>2.4500000000000002</v>
      </c>
      <c r="O32" s="1"/>
      <c r="P32" s="167">
        <f>ROUND(F32*(R32),3)</f>
        <v>0.08</v>
      </c>
      <c r="Q32" s="173"/>
      <c r="R32" s="173">
        <v>0.02</v>
      </c>
      <c r="S32" s="167"/>
      <c r="Z32">
        <v>0</v>
      </c>
    </row>
    <row r="33" spans="1:26" ht="35.1" customHeight="1" x14ac:dyDescent="0.25">
      <c r="A33" s="171"/>
      <c r="B33" s="168" t="s">
        <v>210</v>
      </c>
      <c r="C33" s="172" t="s">
        <v>941</v>
      </c>
      <c r="D33" s="168" t="s">
        <v>942</v>
      </c>
      <c r="E33" s="168" t="s">
        <v>160</v>
      </c>
      <c r="F33" s="169">
        <v>1</v>
      </c>
      <c r="G33" s="170"/>
      <c r="H33" s="170"/>
      <c r="I33" s="170">
        <f t="shared" si="7"/>
        <v>0</v>
      </c>
      <c r="J33" s="168">
        <f t="shared" si="8"/>
        <v>102.96</v>
      </c>
      <c r="K33" s="1">
        <f t="shared" si="9"/>
        <v>0</v>
      </c>
      <c r="L33" s="1"/>
      <c r="M33" s="1">
        <f>ROUND(F33*(H33),2)</f>
        <v>0</v>
      </c>
      <c r="N33" s="1">
        <v>102.96</v>
      </c>
      <c r="O33" s="1"/>
      <c r="P33" s="167">
        <f>ROUND(F33*(R33),3)</f>
        <v>2E-3</v>
      </c>
      <c r="Q33" s="173"/>
      <c r="R33" s="173">
        <v>1.9E-3</v>
      </c>
      <c r="S33" s="167"/>
      <c r="Z33">
        <v>0</v>
      </c>
    </row>
    <row r="34" spans="1:26" ht="24.95" customHeight="1" x14ac:dyDescent="0.25">
      <c r="A34" s="171"/>
      <c r="B34" s="168" t="s">
        <v>288</v>
      </c>
      <c r="C34" s="172" t="s">
        <v>943</v>
      </c>
      <c r="D34" s="168" t="s">
        <v>944</v>
      </c>
      <c r="E34" s="168" t="s">
        <v>160</v>
      </c>
      <c r="F34" s="169">
        <v>1</v>
      </c>
      <c r="G34" s="170"/>
      <c r="H34" s="170"/>
      <c r="I34" s="170">
        <f t="shared" si="7"/>
        <v>0</v>
      </c>
      <c r="J34" s="168">
        <f t="shared" si="8"/>
        <v>29.82</v>
      </c>
      <c r="K34" s="1">
        <f t="shared" si="9"/>
        <v>0</v>
      </c>
      <c r="L34" s="1">
        <f>ROUND(F34*(G34),2)</f>
        <v>0</v>
      </c>
      <c r="M34" s="1"/>
      <c r="N34" s="1">
        <v>29.82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288</v>
      </c>
      <c r="C35" s="172" t="s">
        <v>945</v>
      </c>
      <c r="D35" s="168" t="s">
        <v>946</v>
      </c>
      <c r="E35" s="168" t="s">
        <v>160</v>
      </c>
      <c r="F35" s="169">
        <v>1</v>
      </c>
      <c r="G35" s="170"/>
      <c r="H35" s="170"/>
      <c r="I35" s="170">
        <f t="shared" si="7"/>
        <v>0</v>
      </c>
      <c r="J35" s="168">
        <f t="shared" si="8"/>
        <v>24.85</v>
      </c>
      <c r="K35" s="1">
        <f t="shared" si="9"/>
        <v>0</v>
      </c>
      <c r="L35" s="1">
        <f>ROUND(F35*(G35),2)</f>
        <v>0</v>
      </c>
      <c r="M35" s="1"/>
      <c r="N35" s="1">
        <v>24.85</v>
      </c>
      <c r="O35" s="1"/>
      <c r="P35" s="167"/>
      <c r="Q35" s="173"/>
      <c r="R35" s="173"/>
      <c r="S35" s="167"/>
      <c r="Z35">
        <v>0</v>
      </c>
    </row>
    <row r="36" spans="1:26" x14ac:dyDescent="0.25">
      <c r="A36" s="156"/>
      <c r="B36" s="156"/>
      <c r="C36" s="156"/>
      <c r="D36" s="156" t="s">
        <v>633</v>
      </c>
      <c r="E36" s="156"/>
      <c r="F36" s="167"/>
      <c r="G36" s="159"/>
      <c r="H36" s="159">
        <f>ROUND((SUM(M29:M35))/1,2)</f>
        <v>0</v>
      </c>
      <c r="I36" s="159">
        <f>ROUND((SUM(I29:I35))/1,2)</f>
        <v>0</v>
      </c>
      <c r="J36" s="156"/>
      <c r="K36" s="156"/>
      <c r="L36" s="156">
        <f>ROUND((SUM(L29:L35))/1,2)</f>
        <v>0</v>
      </c>
      <c r="M36" s="156">
        <f>ROUND((SUM(M29:M35))/1,2)</f>
        <v>0</v>
      </c>
      <c r="N36" s="156"/>
      <c r="O36" s="156"/>
      <c r="P36" s="174">
        <f>ROUND((SUM(P29:P35))/1,2)</f>
        <v>0.57999999999999996</v>
      </c>
      <c r="Q36" s="153"/>
      <c r="R36" s="153"/>
      <c r="S36" s="174">
        <f>ROUND((SUM(S29:S35))/1,2)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79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947</v>
      </c>
      <c r="C39" s="172" t="s">
        <v>948</v>
      </c>
      <c r="D39" s="168" t="s">
        <v>949</v>
      </c>
      <c r="E39" s="168" t="s">
        <v>148</v>
      </c>
      <c r="F39" s="169">
        <v>63.352030870174993</v>
      </c>
      <c r="G39" s="170"/>
      <c r="H39" s="170"/>
      <c r="I39" s="170">
        <f>ROUND(F39*(G39+H39),2)</f>
        <v>0</v>
      </c>
      <c r="J39" s="168">
        <f>ROUND(F39*(N39),2)</f>
        <v>444.73</v>
      </c>
      <c r="K39" s="1">
        <f>ROUND(F39*(O39),2)</f>
        <v>0</v>
      </c>
      <c r="L39" s="1">
        <f>ROUND(F39*(G39),2)</f>
        <v>0</v>
      </c>
      <c r="M39" s="1"/>
      <c r="N39" s="1">
        <v>7.02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79</v>
      </c>
      <c r="E40" s="156"/>
      <c r="F40" s="167"/>
      <c r="G40" s="159"/>
      <c r="H40" s="159"/>
      <c r="I40" s="159">
        <f>ROUND((SUM(I38:I39))/1,2)</f>
        <v>0</v>
      </c>
      <c r="J40" s="156"/>
      <c r="K40" s="156"/>
      <c r="L40" s="156">
        <f>ROUND((SUM(L38:L39))/1,2)</f>
        <v>0</v>
      </c>
      <c r="M40" s="156">
        <f>ROUND((SUM(M38:M39))/1,2)</f>
        <v>0</v>
      </c>
      <c r="N40" s="156"/>
      <c r="O40" s="156"/>
      <c r="P40" s="174">
        <f>ROUND((SUM(P38:P39))/1,2)</f>
        <v>0</v>
      </c>
      <c r="S40" s="167">
        <f>ROUND((SUM(S38:S39))/1,2)</f>
        <v>0</v>
      </c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2" t="s">
        <v>72</v>
      </c>
      <c r="E42" s="156"/>
      <c r="F42" s="167"/>
      <c r="G42" s="159"/>
      <c r="H42" s="159"/>
      <c r="I42" s="159">
        <f>ROUND((SUM(I9:I41))/2,2)</f>
        <v>0</v>
      </c>
      <c r="J42" s="156"/>
      <c r="K42" s="156"/>
      <c r="L42" s="156">
        <f>ROUND((SUM(L9:L41))/2,2)</f>
        <v>0</v>
      </c>
      <c r="M42" s="156">
        <f>ROUND((SUM(M9:M41))/2,2)</f>
        <v>0</v>
      </c>
      <c r="N42" s="156"/>
      <c r="O42" s="156"/>
      <c r="P42" s="174">
        <f>ROUND((SUM(P9:P41))/2,2)</f>
        <v>63.35</v>
      </c>
      <c r="S42" s="174">
        <f>ROUND((SUM(S9:S41))/2,2)</f>
        <v>0</v>
      </c>
    </row>
    <row r="43" spans="1:26" x14ac:dyDescent="0.25">
      <c r="A43" s="175"/>
      <c r="B43" s="175" t="s">
        <v>21</v>
      </c>
      <c r="C43" s="175"/>
      <c r="D43" s="175"/>
      <c r="E43" s="175"/>
      <c r="F43" s="176" t="s">
        <v>97</v>
      </c>
      <c r="G43" s="177"/>
      <c r="H43" s="177">
        <f>ROUND((SUM(M9:M42))/3,2)</f>
        <v>0</v>
      </c>
      <c r="I43" s="177">
        <f>ROUND((SUM(I9:I42))/3,2)</f>
        <v>0</v>
      </c>
      <c r="J43" s="175"/>
      <c r="K43" s="175">
        <f>ROUND((SUM(K9:K42)),2)</f>
        <v>0</v>
      </c>
      <c r="L43" s="175">
        <f>ROUND((SUM(L9:L42))/3,2)</f>
        <v>0</v>
      </c>
      <c r="M43" s="175">
        <f>ROUND((SUM(M9:M42))/3,2)</f>
        <v>0</v>
      </c>
      <c r="N43" s="175"/>
      <c r="O43" s="175"/>
      <c r="P43" s="194">
        <f>ROUND((SUM(P9:P42))/3,2)</f>
        <v>63.35</v>
      </c>
      <c r="S43" s="176">
        <f>ROUND((SUM(S9:S42))/3,2)</f>
        <v>0</v>
      </c>
      <c r="Z43">
        <f>(SUM(Z9:Z42))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SO-06 Nádrž na požiarnu a úžitkovú vodu</oddHeader>
    <oddFooter>&amp;RStrana &amp;P z &amp;N    &amp;L&amp;7Spracované systémom Systematic®pyramida.wsn,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72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73</v>
      </c>
      <c r="B11" s="157">
        <f>'SO 12166'!L21</f>
        <v>0</v>
      </c>
      <c r="C11" s="157">
        <f>'SO 12166'!M21</f>
        <v>0</v>
      </c>
      <c r="D11" s="157">
        <f>'SO 12166'!I21</f>
        <v>0</v>
      </c>
      <c r="E11" s="158">
        <f>'SO 12166'!P21</f>
        <v>0</v>
      </c>
      <c r="F11" s="158">
        <f>'SO 12166'!S21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74</v>
      </c>
      <c r="B12" s="157">
        <f>'SO 12166'!L32</f>
        <v>0</v>
      </c>
      <c r="C12" s="157">
        <f>'SO 12166'!M32</f>
        <v>0</v>
      </c>
      <c r="D12" s="157">
        <f>'SO 12166'!I32</f>
        <v>0</v>
      </c>
      <c r="E12" s="158">
        <f>'SO 12166'!P32</f>
        <v>140.57</v>
      </c>
      <c r="F12" s="158">
        <f>'SO 12166'!S32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75</v>
      </c>
      <c r="B13" s="157">
        <f>'SO 12166'!L46</f>
        <v>0</v>
      </c>
      <c r="C13" s="157">
        <f>'SO 12166'!M46</f>
        <v>0</v>
      </c>
      <c r="D13" s="157">
        <f>'SO 12166'!I46</f>
        <v>0</v>
      </c>
      <c r="E13" s="158">
        <f>'SO 12166'!P46</f>
        <v>59.88</v>
      </c>
      <c r="F13" s="158">
        <f>'SO 12166'!S46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76</v>
      </c>
      <c r="B14" s="157">
        <f>'SO 12166'!L59</f>
        <v>0</v>
      </c>
      <c r="C14" s="157">
        <f>'SO 12166'!M59</f>
        <v>0</v>
      </c>
      <c r="D14" s="157">
        <f>'SO 12166'!I59</f>
        <v>0</v>
      </c>
      <c r="E14" s="158">
        <f>'SO 12166'!P59</f>
        <v>13.55</v>
      </c>
      <c r="F14" s="158">
        <f>'SO 12166'!S59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77</v>
      </c>
      <c r="B15" s="157">
        <f>'SO 12166'!L89</f>
        <v>0</v>
      </c>
      <c r="C15" s="157">
        <f>'SO 12166'!M89</f>
        <v>0</v>
      </c>
      <c r="D15" s="157">
        <f>'SO 12166'!I89</f>
        <v>0</v>
      </c>
      <c r="E15" s="158">
        <f>'SO 12166'!P89</f>
        <v>134.11000000000001</v>
      </c>
      <c r="F15" s="158">
        <f>'SO 12166'!S89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78</v>
      </c>
      <c r="B16" s="157">
        <f>'SO 12166'!L102</f>
        <v>0</v>
      </c>
      <c r="C16" s="157">
        <f>'SO 12166'!M102</f>
        <v>0</v>
      </c>
      <c r="D16" s="157">
        <f>'SO 12166'!I102</f>
        <v>0</v>
      </c>
      <c r="E16" s="158">
        <f>'SO 12166'!P102</f>
        <v>1.1200000000000001</v>
      </c>
      <c r="F16" s="158">
        <f>'SO 12166'!S102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79</v>
      </c>
      <c r="B17" s="157">
        <f>'SO 12166'!L106</f>
        <v>0</v>
      </c>
      <c r="C17" s="157">
        <f>'SO 12166'!M106</f>
        <v>0</v>
      </c>
      <c r="D17" s="157">
        <f>'SO 12166'!I106</f>
        <v>0</v>
      </c>
      <c r="E17" s="158">
        <f>'SO 12166'!P106</f>
        <v>0</v>
      </c>
      <c r="F17" s="158">
        <f>'SO 12166'!S106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2" t="s">
        <v>72</v>
      </c>
      <c r="B18" s="159">
        <f>'SO 12166'!L108</f>
        <v>0</v>
      </c>
      <c r="C18" s="159">
        <f>'SO 12166'!M108</f>
        <v>0</v>
      </c>
      <c r="D18" s="159">
        <f>'SO 12166'!I108</f>
        <v>0</v>
      </c>
      <c r="E18" s="160">
        <f>'SO 12166'!P108</f>
        <v>349.23</v>
      </c>
      <c r="F18" s="160">
        <f>'SO 12166'!S108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2" t="s">
        <v>80</v>
      </c>
      <c r="B20" s="159"/>
      <c r="C20" s="157"/>
      <c r="D20" s="157"/>
      <c r="E20" s="158"/>
      <c r="F20" s="158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81</v>
      </c>
      <c r="B21" s="157">
        <f>'SO 12166'!L117</f>
        <v>0</v>
      </c>
      <c r="C21" s="157">
        <f>'SO 12166'!M117</f>
        <v>0</v>
      </c>
      <c r="D21" s="157">
        <f>'SO 12166'!I117</f>
        <v>0</v>
      </c>
      <c r="E21" s="158">
        <f>'SO 12166'!P117</f>
        <v>0.69</v>
      </c>
      <c r="F21" s="158">
        <f>'SO 12166'!S117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82</v>
      </c>
      <c r="B22" s="157">
        <f>'SO 12166'!L129</f>
        <v>0</v>
      </c>
      <c r="C22" s="157">
        <f>'SO 12166'!M129</f>
        <v>0</v>
      </c>
      <c r="D22" s="157">
        <f>'SO 12166'!I129</f>
        <v>0</v>
      </c>
      <c r="E22" s="158">
        <f>'SO 12166'!P129</f>
        <v>3.17</v>
      </c>
      <c r="F22" s="158">
        <f>'SO 12166'!S129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83</v>
      </c>
      <c r="B23" s="157">
        <f>'SO 12166'!L133</f>
        <v>0</v>
      </c>
      <c r="C23" s="157">
        <f>'SO 12166'!M133</f>
        <v>0</v>
      </c>
      <c r="D23" s="157">
        <f>'SO 12166'!I133</f>
        <v>0</v>
      </c>
      <c r="E23" s="158">
        <f>'SO 12166'!P133</f>
        <v>0</v>
      </c>
      <c r="F23" s="158">
        <f>'SO 12166'!S133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84</v>
      </c>
      <c r="B24" s="157">
        <f>'SO 12166'!L144</f>
        <v>0</v>
      </c>
      <c r="C24" s="157">
        <f>'SO 12166'!M144</f>
        <v>0</v>
      </c>
      <c r="D24" s="157">
        <f>'SO 12166'!I144</f>
        <v>0</v>
      </c>
      <c r="E24" s="158">
        <f>'SO 12166'!P144</f>
        <v>3.18</v>
      </c>
      <c r="F24" s="158">
        <f>'SO 12166'!S144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85</v>
      </c>
      <c r="B25" s="157">
        <f>'SO 12166'!L149</f>
        <v>0</v>
      </c>
      <c r="C25" s="157">
        <f>'SO 12166'!M149</f>
        <v>0</v>
      </c>
      <c r="D25" s="157">
        <f>'SO 12166'!I149</f>
        <v>0</v>
      </c>
      <c r="E25" s="158">
        <f>'SO 12166'!P149</f>
        <v>1.4</v>
      </c>
      <c r="F25" s="158">
        <f>'SO 12166'!S149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86</v>
      </c>
      <c r="B26" s="157">
        <f>'SO 12166'!L164</f>
        <v>0</v>
      </c>
      <c r="C26" s="157">
        <f>'SO 12166'!M164</f>
        <v>0</v>
      </c>
      <c r="D26" s="157">
        <f>'SO 12166'!I164</f>
        <v>0</v>
      </c>
      <c r="E26" s="158">
        <f>'SO 12166'!P164</f>
        <v>1.34</v>
      </c>
      <c r="F26" s="158">
        <f>'SO 12166'!S164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87</v>
      </c>
      <c r="B27" s="157">
        <f>'SO 12166'!L169</f>
        <v>0</v>
      </c>
      <c r="C27" s="157">
        <f>'SO 12166'!M169</f>
        <v>0</v>
      </c>
      <c r="D27" s="157">
        <f>'SO 12166'!I169</f>
        <v>0</v>
      </c>
      <c r="E27" s="158">
        <f>'SO 12166'!P169</f>
        <v>0.04</v>
      </c>
      <c r="F27" s="158">
        <f>'SO 12166'!S169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88</v>
      </c>
      <c r="B28" s="157">
        <f>'SO 12166'!L178</f>
        <v>0</v>
      </c>
      <c r="C28" s="157">
        <f>'SO 12166'!M178</f>
        <v>0</v>
      </c>
      <c r="D28" s="157">
        <f>'SO 12166'!I178</f>
        <v>0</v>
      </c>
      <c r="E28" s="158">
        <f>'SO 12166'!P178</f>
        <v>0.1</v>
      </c>
      <c r="F28" s="158">
        <f>'SO 12166'!S178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89</v>
      </c>
      <c r="B29" s="157">
        <f>'SO 12166'!L196</f>
        <v>0</v>
      </c>
      <c r="C29" s="157">
        <f>'SO 12166'!M196</f>
        <v>0</v>
      </c>
      <c r="D29" s="157">
        <f>'SO 12166'!I196</f>
        <v>0</v>
      </c>
      <c r="E29" s="158">
        <f>'SO 12166'!P196</f>
        <v>1.7</v>
      </c>
      <c r="F29" s="158">
        <f>'SO 12166'!S196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90</v>
      </c>
      <c r="B30" s="157">
        <f>'SO 12166'!L203</f>
        <v>0</v>
      </c>
      <c r="C30" s="157">
        <f>'SO 12166'!M203</f>
        <v>0</v>
      </c>
      <c r="D30" s="157">
        <f>'SO 12166'!I203</f>
        <v>0</v>
      </c>
      <c r="E30" s="158">
        <f>'SO 12166'!P203</f>
        <v>1.84</v>
      </c>
      <c r="F30" s="158">
        <f>'SO 12166'!S203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91</v>
      </c>
      <c r="B31" s="157">
        <f>'SO 12166'!L209</f>
        <v>0</v>
      </c>
      <c r="C31" s="157">
        <f>'SO 12166'!M209</f>
        <v>0</v>
      </c>
      <c r="D31" s="157">
        <f>'SO 12166'!I209</f>
        <v>0</v>
      </c>
      <c r="E31" s="158">
        <f>'SO 12166'!P209</f>
        <v>0.59</v>
      </c>
      <c r="F31" s="158">
        <f>'SO 12166'!S209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92</v>
      </c>
      <c r="B32" s="157">
        <f>'SO 12166'!L215</f>
        <v>0</v>
      </c>
      <c r="C32" s="157">
        <f>'SO 12166'!M215</f>
        <v>0</v>
      </c>
      <c r="D32" s="157">
        <f>'SO 12166'!I215</f>
        <v>0</v>
      </c>
      <c r="E32" s="158">
        <f>'SO 12166'!P215</f>
        <v>0.59</v>
      </c>
      <c r="F32" s="158">
        <f>'SO 12166'!S215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93</v>
      </c>
      <c r="B33" s="157">
        <f>'SO 12166'!L220</f>
        <v>0</v>
      </c>
      <c r="C33" s="157">
        <f>'SO 12166'!M220</f>
        <v>0</v>
      </c>
      <c r="D33" s="157">
        <f>'SO 12166'!I220</f>
        <v>0</v>
      </c>
      <c r="E33" s="158">
        <f>'SO 12166'!P220</f>
        <v>0.12</v>
      </c>
      <c r="F33" s="158">
        <f>'SO 12166'!S220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2" t="s">
        <v>80</v>
      </c>
      <c r="B34" s="159">
        <f>'SO 12166'!L222</f>
        <v>0</v>
      </c>
      <c r="C34" s="159">
        <f>'SO 12166'!M222</f>
        <v>0</v>
      </c>
      <c r="D34" s="159">
        <f>'SO 12166'!I222</f>
        <v>0</v>
      </c>
      <c r="E34" s="160">
        <f>'SO 12166'!P222</f>
        <v>14.75</v>
      </c>
      <c r="F34" s="160">
        <f>'SO 12166'!S222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2" t="s">
        <v>94</v>
      </c>
      <c r="B36" s="159"/>
      <c r="C36" s="157"/>
      <c r="D36" s="157"/>
      <c r="E36" s="158"/>
      <c r="F36" s="158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x14ac:dyDescent="0.25">
      <c r="A37" s="156" t="s">
        <v>95</v>
      </c>
      <c r="B37" s="157">
        <f>'SO 12166'!L227</f>
        <v>0</v>
      </c>
      <c r="C37" s="157">
        <f>'SO 12166'!M227</f>
        <v>0</v>
      </c>
      <c r="D37" s="157">
        <f>'SO 12166'!I227</f>
        <v>0</v>
      </c>
      <c r="E37" s="158">
        <f>'SO 12166'!P227</f>
        <v>0</v>
      </c>
      <c r="F37" s="158">
        <f>'SO 12166'!S227</f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5">
      <c r="A38" s="156" t="s">
        <v>96</v>
      </c>
      <c r="B38" s="157">
        <f>'SO 12166'!L231</f>
        <v>0</v>
      </c>
      <c r="C38" s="157">
        <f>'SO 12166'!M231</f>
        <v>0</v>
      </c>
      <c r="D38" s="157">
        <f>'SO 12166'!I231</f>
        <v>0</v>
      </c>
      <c r="E38" s="158">
        <f>'SO 12166'!P231</f>
        <v>0</v>
      </c>
      <c r="F38" s="158">
        <f>'SO 12166'!S231</f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2" t="s">
        <v>94</v>
      </c>
      <c r="B39" s="159">
        <f>'SO 12166'!L233</f>
        <v>0</v>
      </c>
      <c r="C39" s="159">
        <f>'SO 12166'!M233</f>
        <v>0</v>
      </c>
      <c r="D39" s="159">
        <f>'SO 12166'!I233</f>
        <v>0</v>
      </c>
      <c r="E39" s="160">
        <f>'SO 12166'!P233</f>
        <v>0</v>
      </c>
      <c r="F39" s="160">
        <f>'SO 12166'!S233</f>
        <v>0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2" t="s">
        <v>97</v>
      </c>
      <c r="B41" s="159">
        <f>'SO 12166'!L234</f>
        <v>0</v>
      </c>
      <c r="C41" s="159">
        <f>'SO 12166'!M234</f>
        <v>0</v>
      </c>
      <c r="D41" s="159">
        <f>'SO 12166'!I234</f>
        <v>0</v>
      </c>
      <c r="E41" s="160">
        <f>'SO 12166'!P234</f>
        <v>363.98</v>
      </c>
      <c r="F41" s="160">
        <f>'SO 12166'!S234</f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4"/>
  <sheetViews>
    <sheetView workbookViewId="0">
      <pane ySplit="8" topLeftCell="A9" activePane="bottomLeft" state="frozen"/>
      <selection pane="bottomLeft" activeCell="G231" sqref="G11:G231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73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108</v>
      </c>
      <c r="C11" s="172" t="s">
        <v>109</v>
      </c>
      <c r="D11" s="168" t="s">
        <v>110</v>
      </c>
      <c r="E11" s="168" t="s">
        <v>111</v>
      </c>
      <c r="F11" s="169">
        <v>34.125</v>
      </c>
      <c r="G11" s="170"/>
      <c r="H11" s="170"/>
      <c r="I11" s="170">
        <f t="shared" ref="I11:I20" si="0">ROUND(F11*(G11+H11),2)</f>
        <v>0</v>
      </c>
      <c r="J11" s="168">
        <f t="shared" ref="J11:J20" si="1">ROUND(F11*(N11),2)</f>
        <v>28.67</v>
      </c>
      <c r="K11" s="1">
        <f t="shared" ref="K11:K20" si="2">ROUND(F11*(O11),2)</f>
        <v>0</v>
      </c>
      <c r="L11" s="1">
        <f t="shared" ref="L11:L20" si="3">ROUND(F11*(G11),2)</f>
        <v>0</v>
      </c>
      <c r="M11" s="1"/>
      <c r="N11" s="1">
        <v>0.84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108</v>
      </c>
      <c r="C12" s="172" t="s">
        <v>112</v>
      </c>
      <c r="D12" s="168" t="s">
        <v>113</v>
      </c>
      <c r="E12" s="168" t="s">
        <v>111</v>
      </c>
      <c r="F12" s="169">
        <v>2.3759999999999999</v>
      </c>
      <c r="G12" s="170"/>
      <c r="H12" s="170"/>
      <c r="I12" s="170">
        <f t="shared" si="0"/>
        <v>0</v>
      </c>
      <c r="J12" s="168">
        <f t="shared" si="1"/>
        <v>8.15</v>
      </c>
      <c r="K12" s="1">
        <f t="shared" si="2"/>
        <v>0</v>
      </c>
      <c r="L12" s="1">
        <f t="shared" si="3"/>
        <v>0</v>
      </c>
      <c r="M12" s="1"/>
      <c r="N12" s="1">
        <v>3.43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108</v>
      </c>
      <c r="C13" s="172" t="s">
        <v>114</v>
      </c>
      <c r="D13" s="168" t="s">
        <v>115</v>
      </c>
      <c r="E13" s="168" t="s">
        <v>111</v>
      </c>
      <c r="F13" s="169">
        <v>4.7520000000000007</v>
      </c>
      <c r="G13" s="170"/>
      <c r="H13" s="170"/>
      <c r="I13" s="170">
        <f t="shared" si="0"/>
        <v>0</v>
      </c>
      <c r="J13" s="168">
        <f t="shared" si="1"/>
        <v>119.23</v>
      </c>
      <c r="K13" s="1">
        <f t="shared" si="2"/>
        <v>0</v>
      </c>
      <c r="L13" s="1">
        <f t="shared" si="3"/>
        <v>0</v>
      </c>
      <c r="M13" s="1"/>
      <c r="N13" s="1">
        <v>25.09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108</v>
      </c>
      <c r="C14" s="172" t="s">
        <v>116</v>
      </c>
      <c r="D14" s="168" t="s">
        <v>117</v>
      </c>
      <c r="E14" s="168" t="s">
        <v>111</v>
      </c>
      <c r="F14" s="169">
        <v>16.8215</v>
      </c>
      <c r="G14" s="170"/>
      <c r="H14" s="170"/>
      <c r="I14" s="170">
        <f t="shared" si="0"/>
        <v>0</v>
      </c>
      <c r="J14" s="168">
        <f t="shared" si="1"/>
        <v>78.39</v>
      </c>
      <c r="K14" s="1">
        <f t="shared" si="2"/>
        <v>0</v>
      </c>
      <c r="L14" s="1">
        <f t="shared" si="3"/>
        <v>0</v>
      </c>
      <c r="M14" s="1"/>
      <c r="N14" s="1">
        <v>4.66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108</v>
      </c>
      <c r="C15" s="172" t="s">
        <v>118</v>
      </c>
      <c r="D15" s="168" t="s">
        <v>119</v>
      </c>
      <c r="E15" s="168" t="s">
        <v>111</v>
      </c>
      <c r="F15" s="169">
        <v>33.642600000000002</v>
      </c>
      <c r="G15" s="170"/>
      <c r="H15" s="170"/>
      <c r="I15" s="170">
        <f t="shared" si="0"/>
        <v>0</v>
      </c>
      <c r="J15" s="168">
        <f t="shared" si="1"/>
        <v>554.77</v>
      </c>
      <c r="K15" s="1">
        <f t="shared" si="2"/>
        <v>0</v>
      </c>
      <c r="L15" s="1">
        <f t="shared" si="3"/>
        <v>0</v>
      </c>
      <c r="M15" s="1"/>
      <c r="N15" s="1">
        <v>16.489999999999998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108</v>
      </c>
      <c r="C16" s="172" t="s">
        <v>120</v>
      </c>
      <c r="D16" s="168" t="s">
        <v>121</v>
      </c>
      <c r="E16" s="168" t="s">
        <v>122</v>
      </c>
      <c r="F16" s="169">
        <v>170.625</v>
      </c>
      <c r="G16" s="170"/>
      <c r="H16" s="170"/>
      <c r="I16" s="170">
        <f t="shared" si="0"/>
        <v>0</v>
      </c>
      <c r="J16" s="168">
        <f t="shared" si="1"/>
        <v>52.89</v>
      </c>
      <c r="K16" s="1">
        <f t="shared" si="2"/>
        <v>0</v>
      </c>
      <c r="L16" s="1">
        <f t="shared" si="3"/>
        <v>0</v>
      </c>
      <c r="M16" s="1"/>
      <c r="N16" s="1">
        <v>0.31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108</v>
      </c>
      <c r="C17" s="172" t="s">
        <v>123</v>
      </c>
      <c r="D17" s="168" t="s">
        <v>124</v>
      </c>
      <c r="E17" s="168" t="s">
        <v>111</v>
      </c>
      <c r="F17" s="169">
        <v>66.445000000000007</v>
      </c>
      <c r="G17" s="170"/>
      <c r="H17" s="170"/>
      <c r="I17" s="170">
        <f t="shared" si="0"/>
        <v>0</v>
      </c>
      <c r="J17" s="168">
        <f t="shared" si="1"/>
        <v>168.77</v>
      </c>
      <c r="K17" s="1">
        <f t="shared" si="2"/>
        <v>0</v>
      </c>
      <c r="L17" s="1">
        <f t="shared" si="3"/>
        <v>0</v>
      </c>
      <c r="M17" s="1"/>
      <c r="N17" s="1">
        <v>2.54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108</v>
      </c>
      <c r="C18" s="172" t="s">
        <v>125</v>
      </c>
      <c r="D18" s="168" t="s">
        <v>126</v>
      </c>
      <c r="E18" s="168" t="s">
        <v>111</v>
      </c>
      <c r="F18" s="169">
        <v>66.444999999999993</v>
      </c>
      <c r="G18" s="170"/>
      <c r="H18" s="170"/>
      <c r="I18" s="170">
        <f t="shared" si="0"/>
        <v>0</v>
      </c>
      <c r="J18" s="168">
        <f t="shared" si="1"/>
        <v>46.51</v>
      </c>
      <c r="K18" s="1">
        <f t="shared" si="2"/>
        <v>0</v>
      </c>
      <c r="L18" s="1">
        <f t="shared" si="3"/>
        <v>0</v>
      </c>
      <c r="M18" s="1"/>
      <c r="N18" s="1">
        <v>0.7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108</v>
      </c>
      <c r="C19" s="172" t="s">
        <v>127</v>
      </c>
      <c r="D19" s="168" t="s">
        <v>128</v>
      </c>
      <c r="E19" s="168" t="s">
        <v>111</v>
      </c>
      <c r="F19" s="169">
        <v>28.05</v>
      </c>
      <c r="G19" s="170"/>
      <c r="H19" s="170"/>
      <c r="I19" s="170">
        <f t="shared" si="0"/>
        <v>0</v>
      </c>
      <c r="J19" s="168">
        <f t="shared" si="1"/>
        <v>105.19</v>
      </c>
      <c r="K19" s="1">
        <f t="shared" si="2"/>
        <v>0</v>
      </c>
      <c r="L19" s="1">
        <f t="shared" si="3"/>
        <v>0</v>
      </c>
      <c r="M19" s="1"/>
      <c r="N19" s="1">
        <v>3.75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108</v>
      </c>
      <c r="C20" s="172" t="s">
        <v>129</v>
      </c>
      <c r="D20" s="168" t="s">
        <v>113</v>
      </c>
      <c r="E20" s="168" t="s">
        <v>111</v>
      </c>
      <c r="F20" s="169">
        <v>14.025</v>
      </c>
      <c r="G20" s="170"/>
      <c r="H20" s="170"/>
      <c r="I20" s="170">
        <f t="shared" si="0"/>
        <v>0</v>
      </c>
      <c r="J20" s="168">
        <f t="shared" si="1"/>
        <v>8.98</v>
      </c>
      <c r="K20" s="1">
        <f t="shared" si="2"/>
        <v>0</v>
      </c>
      <c r="L20" s="1">
        <f t="shared" si="3"/>
        <v>0</v>
      </c>
      <c r="M20" s="1"/>
      <c r="N20" s="1">
        <v>0.64</v>
      </c>
      <c r="O20" s="1"/>
      <c r="P20" s="167"/>
      <c r="Q20" s="173"/>
      <c r="R20" s="173"/>
      <c r="S20" s="167"/>
      <c r="Z20">
        <v>0</v>
      </c>
    </row>
    <row r="21" spans="1:26" x14ac:dyDescent="0.25">
      <c r="A21" s="156"/>
      <c r="B21" s="156"/>
      <c r="C21" s="156"/>
      <c r="D21" s="156" t="s">
        <v>73</v>
      </c>
      <c r="E21" s="156"/>
      <c r="F21" s="167"/>
      <c r="G21" s="159"/>
      <c r="H21" s="159">
        <f>ROUND((SUM(M10:M20))/1,2)</f>
        <v>0</v>
      </c>
      <c r="I21" s="159">
        <f>ROUND((SUM(I10:I20))/1,2)</f>
        <v>0</v>
      </c>
      <c r="J21" s="156"/>
      <c r="K21" s="156"/>
      <c r="L21" s="156">
        <f>ROUND((SUM(L10:L20))/1,2)</f>
        <v>0</v>
      </c>
      <c r="M21" s="156">
        <f>ROUND((SUM(M10:M20))/1,2)</f>
        <v>0</v>
      </c>
      <c r="N21" s="156"/>
      <c r="O21" s="156"/>
      <c r="P21" s="174">
        <f>ROUND((SUM(P10:P20))/1,2)</f>
        <v>0</v>
      </c>
      <c r="Q21" s="153"/>
      <c r="R21" s="153"/>
      <c r="S21" s="174">
        <f>ROUND((SUM(S10:S20))/1,2)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74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130</v>
      </c>
      <c r="C24" s="172" t="s">
        <v>131</v>
      </c>
      <c r="D24" s="168" t="s">
        <v>132</v>
      </c>
      <c r="E24" s="168" t="s">
        <v>111</v>
      </c>
      <c r="F24" s="169">
        <v>4.4130000000000003</v>
      </c>
      <c r="G24" s="170"/>
      <c r="H24" s="170"/>
      <c r="I24" s="170">
        <f t="shared" ref="I24:I31" si="4">ROUND(F24*(G24+H24),2)</f>
        <v>0</v>
      </c>
      <c r="J24" s="168">
        <f t="shared" ref="J24:J31" si="5">ROUND(F24*(N24),2)</f>
        <v>81.11</v>
      </c>
      <c r="K24" s="1">
        <f t="shared" ref="K24:K31" si="6">ROUND(F24*(O24),2)</f>
        <v>0</v>
      </c>
      <c r="L24" s="1">
        <f t="shared" ref="L24:L31" si="7">ROUND(F24*(G24),2)</f>
        <v>0</v>
      </c>
      <c r="M24" s="1"/>
      <c r="N24" s="1">
        <v>18.38</v>
      </c>
      <c r="O24" s="1"/>
      <c r="P24" s="167">
        <f>ROUND(F24*(R24),3)</f>
        <v>8.56</v>
      </c>
      <c r="Q24" s="173"/>
      <c r="R24" s="173">
        <v>1.93971</v>
      </c>
      <c r="S24" s="167"/>
      <c r="Z24">
        <v>0</v>
      </c>
    </row>
    <row r="25" spans="1:26" ht="24.95" customHeight="1" x14ac:dyDescent="0.25">
      <c r="A25" s="171"/>
      <c r="B25" s="168" t="s">
        <v>133</v>
      </c>
      <c r="C25" s="172" t="s">
        <v>134</v>
      </c>
      <c r="D25" s="168" t="s">
        <v>135</v>
      </c>
      <c r="E25" s="168" t="s">
        <v>122</v>
      </c>
      <c r="F25" s="169">
        <v>70.308000000000007</v>
      </c>
      <c r="G25" s="170"/>
      <c r="H25" s="170"/>
      <c r="I25" s="170">
        <f t="shared" si="4"/>
        <v>0</v>
      </c>
      <c r="J25" s="168">
        <f t="shared" si="5"/>
        <v>584.96</v>
      </c>
      <c r="K25" s="1">
        <f t="shared" si="6"/>
        <v>0</v>
      </c>
      <c r="L25" s="1">
        <f t="shared" si="7"/>
        <v>0</v>
      </c>
      <c r="M25" s="1"/>
      <c r="N25" s="1">
        <v>8.32</v>
      </c>
      <c r="O25" s="1"/>
      <c r="P25" s="167">
        <f>ROUND(F25*(R25),3)</f>
        <v>5.1999999999999998E-2</v>
      </c>
      <c r="Q25" s="173"/>
      <c r="R25" s="173">
        <v>7.3374849999999995E-4</v>
      </c>
      <c r="S25" s="167"/>
      <c r="Z25">
        <v>0</v>
      </c>
    </row>
    <row r="26" spans="1:26" ht="24.95" customHeight="1" x14ac:dyDescent="0.25">
      <c r="A26" s="171"/>
      <c r="B26" s="168" t="s">
        <v>133</v>
      </c>
      <c r="C26" s="172" t="s">
        <v>136</v>
      </c>
      <c r="D26" s="168" t="s">
        <v>137</v>
      </c>
      <c r="E26" s="168" t="s">
        <v>122</v>
      </c>
      <c r="F26" s="169">
        <v>13.92</v>
      </c>
      <c r="G26" s="170"/>
      <c r="H26" s="170"/>
      <c r="I26" s="170">
        <f t="shared" si="4"/>
        <v>0</v>
      </c>
      <c r="J26" s="168">
        <f t="shared" si="5"/>
        <v>51.78</v>
      </c>
      <c r="K26" s="1">
        <f t="shared" si="6"/>
        <v>0</v>
      </c>
      <c r="L26" s="1">
        <f t="shared" si="7"/>
        <v>0</v>
      </c>
      <c r="M26" s="1"/>
      <c r="N26" s="1">
        <v>3.7199999999999998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133</v>
      </c>
      <c r="C27" s="172" t="s">
        <v>138</v>
      </c>
      <c r="D27" s="168" t="s">
        <v>139</v>
      </c>
      <c r="E27" s="168" t="s">
        <v>122</v>
      </c>
      <c r="F27" s="169">
        <v>13.920000000000003</v>
      </c>
      <c r="G27" s="170"/>
      <c r="H27" s="170"/>
      <c r="I27" s="170">
        <f t="shared" si="4"/>
        <v>0</v>
      </c>
      <c r="J27" s="168">
        <f t="shared" si="5"/>
        <v>149.5</v>
      </c>
      <c r="K27" s="1">
        <f t="shared" si="6"/>
        <v>0</v>
      </c>
      <c r="L27" s="1">
        <f t="shared" si="7"/>
        <v>0</v>
      </c>
      <c r="M27" s="1"/>
      <c r="N27" s="1">
        <v>10.74</v>
      </c>
      <c r="O27" s="1"/>
      <c r="P27" s="167">
        <f>ROUND(F27*(R27),3)</f>
        <v>5.8000000000000003E-2</v>
      </c>
      <c r="Q27" s="173"/>
      <c r="R27" s="173">
        <v>4.1311760000000003E-3</v>
      </c>
      <c r="S27" s="167"/>
      <c r="Z27">
        <v>0</v>
      </c>
    </row>
    <row r="28" spans="1:26" ht="24.95" customHeight="1" x14ac:dyDescent="0.25">
      <c r="A28" s="171"/>
      <c r="B28" s="168" t="s">
        <v>133</v>
      </c>
      <c r="C28" s="172" t="s">
        <v>140</v>
      </c>
      <c r="D28" s="168" t="s">
        <v>141</v>
      </c>
      <c r="E28" s="168" t="s">
        <v>122</v>
      </c>
      <c r="F28" s="169">
        <v>70.308000000000007</v>
      </c>
      <c r="G28" s="170"/>
      <c r="H28" s="170"/>
      <c r="I28" s="170">
        <f t="shared" si="4"/>
        <v>0</v>
      </c>
      <c r="J28" s="168">
        <f t="shared" si="5"/>
        <v>120.23</v>
      </c>
      <c r="K28" s="1">
        <f t="shared" si="6"/>
        <v>0</v>
      </c>
      <c r="L28" s="1">
        <f t="shared" si="7"/>
        <v>0</v>
      </c>
      <c r="M28" s="1"/>
      <c r="N28" s="1">
        <v>1.71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133</v>
      </c>
      <c r="C29" s="172" t="s">
        <v>142</v>
      </c>
      <c r="D29" s="168" t="s">
        <v>143</v>
      </c>
      <c r="E29" s="168" t="s">
        <v>111</v>
      </c>
      <c r="F29" s="169">
        <v>46.087528500000005</v>
      </c>
      <c r="G29" s="170"/>
      <c r="H29" s="170"/>
      <c r="I29" s="170">
        <f t="shared" si="4"/>
        <v>0</v>
      </c>
      <c r="J29" s="168">
        <f t="shared" si="5"/>
        <v>2609.48</v>
      </c>
      <c r="K29" s="1">
        <f t="shared" si="6"/>
        <v>0</v>
      </c>
      <c r="L29" s="1">
        <f t="shared" si="7"/>
        <v>0</v>
      </c>
      <c r="M29" s="1"/>
      <c r="N29" s="1">
        <v>56.62</v>
      </c>
      <c r="O29" s="1"/>
      <c r="P29" s="167">
        <f>ROUND(F29*(R29),3)</f>
        <v>111.435</v>
      </c>
      <c r="Q29" s="173"/>
      <c r="R29" s="173">
        <v>2.4178999999999999</v>
      </c>
      <c r="S29" s="167"/>
      <c r="Z29">
        <v>0</v>
      </c>
    </row>
    <row r="30" spans="1:26" ht="24.95" customHeight="1" x14ac:dyDescent="0.25">
      <c r="A30" s="171"/>
      <c r="B30" s="168" t="s">
        <v>133</v>
      </c>
      <c r="C30" s="172" t="s">
        <v>144</v>
      </c>
      <c r="D30" s="168" t="s">
        <v>145</v>
      </c>
      <c r="E30" s="168" t="s">
        <v>111</v>
      </c>
      <c r="F30" s="169">
        <v>8.8506000000000018</v>
      </c>
      <c r="G30" s="170"/>
      <c r="H30" s="170"/>
      <c r="I30" s="170">
        <f t="shared" si="4"/>
        <v>0</v>
      </c>
      <c r="J30" s="168">
        <f t="shared" si="5"/>
        <v>578.65</v>
      </c>
      <c r="K30" s="1">
        <f t="shared" si="6"/>
        <v>0</v>
      </c>
      <c r="L30" s="1">
        <f t="shared" si="7"/>
        <v>0</v>
      </c>
      <c r="M30" s="1"/>
      <c r="N30" s="1">
        <v>65.38</v>
      </c>
      <c r="O30" s="1"/>
      <c r="P30" s="167">
        <f>ROUND(F30*(R30),3)</f>
        <v>19.805</v>
      </c>
      <c r="Q30" s="173"/>
      <c r="R30" s="173">
        <v>2.2376774039999998</v>
      </c>
      <c r="S30" s="167"/>
      <c r="Z30">
        <v>0</v>
      </c>
    </row>
    <row r="31" spans="1:26" ht="24.95" customHeight="1" x14ac:dyDescent="0.25">
      <c r="A31" s="171"/>
      <c r="B31" s="168" t="s">
        <v>133</v>
      </c>
      <c r="C31" s="172" t="s">
        <v>146</v>
      </c>
      <c r="D31" s="168" t="s">
        <v>147</v>
      </c>
      <c r="E31" s="168" t="s">
        <v>148</v>
      </c>
      <c r="F31" s="169">
        <v>0.57931999999999995</v>
      </c>
      <c r="G31" s="170"/>
      <c r="H31" s="170"/>
      <c r="I31" s="170">
        <f t="shared" si="4"/>
        <v>0</v>
      </c>
      <c r="J31" s="168">
        <f t="shared" si="5"/>
        <v>538.73</v>
      </c>
      <c r="K31" s="1">
        <f t="shared" si="6"/>
        <v>0</v>
      </c>
      <c r="L31" s="1">
        <f t="shared" si="7"/>
        <v>0</v>
      </c>
      <c r="M31" s="1"/>
      <c r="N31" s="1">
        <v>929.93</v>
      </c>
      <c r="O31" s="1"/>
      <c r="P31" s="167">
        <f>ROUND(F31*(R31),3)</f>
        <v>0.65700000000000003</v>
      </c>
      <c r="Q31" s="173"/>
      <c r="R31" s="173">
        <v>1.1344354400000001</v>
      </c>
      <c r="S31" s="167"/>
      <c r="Z31">
        <v>0</v>
      </c>
    </row>
    <row r="32" spans="1:26" x14ac:dyDescent="0.25">
      <c r="A32" s="156"/>
      <c r="B32" s="156"/>
      <c r="C32" s="156"/>
      <c r="D32" s="156" t="s">
        <v>74</v>
      </c>
      <c r="E32" s="156"/>
      <c r="F32" s="167"/>
      <c r="G32" s="159"/>
      <c r="H32" s="159">
        <f>ROUND((SUM(M23:M31))/1,2)</f>
        <v>0</v>
      </c>
      <c r="I32" s="159">
        <f>ROUND((SUM(I23:I31))/1,2)</f>
        <v>0</v>
      </c>
      <c r="J32" s="156"/>
      <c r="K32" s="156"/>
      <c r="L32" s="156">
        <f>ROUND((SUM(L23:L31))/1,2)</f>
        <v>0</v>
      </c>
      <c r="M32" s="156">
        <f>ROUND((SUM(M23:M31))/1,2)</f>
        <v>0</v>
      </c>
      <c r="N32" s="156"/>
      <c r="O32" s="156"/>
      <c r="P32" s="174">
        <f>ROUND((SUM(P23:P31))/1,2)</f>
        <v>140.57</v>
      </c>
      <c r="Q32" s="153"/>
      <c r="R32" s="153"/>
      <c r="S32" s="174">
        <f>ROUND((SUM(S23:S31))/1,2)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75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133</v>
      </c>
      <c r="C35" s="172" t="s">
        <v>149</v>
      </c>
      <c r="D35" s="168" t="s">
        <v>150</v>
      </c>
      <c r="E35" s="168" t="s">
        <v>122</v>
      </c>
      <c r="F35" s="169">
        <v>61.620000000000005</v>
      </c>
      <c r="G35" s="170"/>
      <c r="H35" s="170"/>
      <c r="I35" s="170">
        <f t="shared" ref="I35:I45" si="8">ROUND(F35*(G35+H35),2)</f>
        <v>0</v>
      </c>
      <c r="J35" s="168">
        <f t="shared" ref="J35:J45" si="9">ROUND(F35*(N35),2)</f>
        <v>818.31</v>
      </c>
      <c r="K35" s="1">
        <f t="shared" ref="K35:K45" si="10">ROUND(F35*(O35),2)</f>
        <v>0</v>
      </c>
      <c r="L35" s="1">
        <f t="shared" ref="L35:L45" si="11">ROUND(F35*(G35),2)</f>
        <v>0</v>
      </c>
      <c r="M35" s="1"/>
      <c r="N35" s="1">
        <v>13.28</v>
      </c>
      <c r="O35" s="1"/>
      <c r="P35" s="167">
        <f>ROUND(F35*(R35),3)</f>
        <v>0.308</v>
      </c>
      <c r="Q35" s="173"/>
      <c r="R35" s="173">
        <v>5.0000000000000001E-3</v>
      </c>
      <c r="S35" s="167"/>
      <c r="Z35">
        <v>0</v>
      </c>
    </row>
    <row r="36" spans="1:26" ht="24.95" customHeight="1" x14ac:dyDescent="0.25">
      <c r="A36" s="171"/>
      <c r="B36" s="168" t="s">
        <v>133</v>
      </c>
      <c r="C36" s="172" t="s">
        <v>151</v>
      </c>
      <c r="D36" s="168" t="s">
        <v>152</v>
      </c>
      <c r="E36" s="168" t="s">
        <v>122</v>
      </c>
      <c r="F36" s="169">
        <v>61.62</v>
      </c>
      <c r="G36" s="170"/>
      <c r="H36" s="170"/>
      <c r="I36" s="170">
        <f t="shared" si="8"/>
        <v>0</v>
      </c>
      <c r="J36" s="168">
        <f t="shared" si="9"/>
        <v>123.86</v>
      </c>
      <c r="K36" s="1">
        <f t="shared" si="10"/>
        <v>0</v>
      </c>
      <c r="L36" s="1">
        <f t="shared" si="11"/>
        <v>0</v>
      </c>
      <c r="M36" s="1"/>
      <c r="N36" s="1">
        <v>2.0099999999999998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133</v>
      </c>
      <c r="C37" s="172" t="s">
        <v>153</v>
      </c>
      <c r="D37" s="168" t="s">
        <v>154</v>
      </c>
      <c r="E37" s="168" t="s">
        <v>148</v>
      </c>
      <c r="F37" s="169">
        <v>0.53283999999999998</v>
      </c>
      <c r="G37" s="170"/>
      <c r="H37" s="170"/>
      <c r="I37" s="170">
        <f t="shared" si="8"/>
        <v>0</v>
      </c>
      <c r="J37" s="168">
        <f t="shared" si="9"/>
        <v>501.56</v>
      </c>
      <c r="K37" s="1">
        <f t="shared" si="10"/>
        <v>0</v>
      </c>
      <c r="L37" s="1">
        <f t="shared" si="11"/>
        <v>0</v>
      </c>
      <c r="M37" s="1"/>
      <c r="N37" s="1">
        <v>941.3</v>
      </c>
      <c r="O37" s="1"/>
      <c r="P37" s="167">
        <f t="shared" ref="P37:P45" si="12">ROUND(F37*(R37),3)</f>
        <v>0.57199999999999995</v>
      </c>
      <c r="Q37" s="173"/>
      <c r="R37" s="173">
        <v>1.07348</v>
      </c>
      <c r="S37" s="167"/>
      <c r="Z37">
        <v>0</v>
      </c>
    </row>
    <row r="38" spans="1:26" ht="24.95" customHeight="1" x14ac:dyDescent="0.25">
      <c r="A38" s="171"/>
      <c r="B38" s="168" t="s">
        <v>133</v>
      </c>
      <c r="C38" s="172" t="s">
        <v>155</v>
      </c>
      <c r="D38" s="168" t="s">
        <v>156</v>
      </c>
      <c r="E38" s="168" t="s">
        <v>157</v>
      </c>
      <c r="F38" s="169">
        <v>7.1099999999999994</v>
      </c>
      <c r="G38" s="170"/>
      <c r="H38" s="170"/>
      <c r="I38" s="170">
        <f t="shared" si="8"/>
        <v>0</v>
      </c>
      <c r="J38" s="168">
        <f t="shared" si="9"/>
        <v>815.02</v>
      </c>
      <c r="K38" s="1">
        <f t="shared" si="10"/>
        <v>0</v>
      </c>
      <c r="L38" s="1">
        <f t="shared" si="11"/>
        <v>0</v>
      </c>
      <c r="M38" s="1"/>
      <c r="N38" s="1">
        <v>114.63</v>
      </c>
      <c r="O38" s="1"/>
      <c r="P38" s="167">
        <f t="shared" si="12"/>
        <v>17.506</v>
      </c>
      <c r="Q38" s="173"/>
      <c r="R38" s="173">
        <v>2.4621679730000001</v>
      </c>
      <c r="S38" s="167"/>
      <c r="Z38">
        <v>0</v>
      </c>
    </row>
    <row r="39" spans="1:26" ht="24.95" customHeight="1" x14ac:dyDescent="0.25">
      <c r="A39" s="171"/>
      <c r="B39" s="168" t="s">
        <v>133</v>
      </c>
      <c r="C39" s="172" t="s">
        <v>158</v>
      </c>
      <c r="D39" s="168" t="s">
        <v>159</v>
      </c>
      <c r="E39" s="168" t="s">
        <v>160</v>
      </c>
      <c r="F39" s="169">
        <v>6</v>
      </c>
      <c r="G39" s="170"/>
      <c r="H39" s="170"/>
      <c r="I39" s="170">
        <f t="shared" si="8"/>
        <v>0</v>
      </c>
      <c r="J39" s="168">
        <f t="shared" si="9"/>
        <v>117.66</v>
      </c>
      <c r="K39" s="1">
        <f t="shared" si="10"/>
        <v>0</v>
      </c>
      <c r="L39" s="1">
        <f t="shared" si="11"/>
        <v>0</v>
      </c>
      <c r="M39" s="1"/>
      <c r="N39" s="1">
        <v>19.61</v>
      </c>
      <c r="O39" s="1"/>
      <c r="P39" s="167">
        <f t="shared" si="12"/>
        <v>0.22800000000000001</v>
      </c>
      <c r="Q39" s="173"/>
      <c r="R39" s="173">
        <v>3.8072500000000002E-2</v>
      </c>
      <c r="S39" s="167"/>
      <c r="Z39">
        <v>0</v>
      </c>
    </row>
    <row r="40" spans="1:26" ht="24.95" customHeight="1" x14ac:dyDescent="0.25">
      <c r="A40" s="171"/>
      <c r="B40" s="168" t="s">
        <v>133</v>
      </c>
      <c r="C40" s="172" t="s">
        <v>161</v>
      </c>
      <c r="D40" s="168" t="s">
        <v>162</v>
      </c>
      <c r="E40" s="168" t="s">
        <v>160</v>
      </c>
      <c r="F40" s="169">
        <v>14</v>
      </c>
      <c r="G40" s="170"/>
      <c r="H40" s="170"/>
      <c r="I40" s="170">
        <f t="shared" si="8"/>
        <v>0</v>
      </c>
      <c r="J40" s="168">
        <f t="shared" si="9"/>
        <v>143.5</v>
      </c>
      <c r="K40" s="1">
        <f t="shared" si="10"/>
        <v>0</v>
      </c>
      <c r="L40" s="1">
        <f t="shared" si="11"/>
        <v>0</v>
      </c>
      <c r="M40" s="1"/>
      <c r="N40" s="1">
        <v>10.25</v>
      </c>
      <c r="O40" s="1"/>
      <c r="P40" s="167">
        <f t="shared" si="12"/>
        <v>0.27200000000000002</v>
      </c>
      <c r="Q40" s="173"/>
      <c r="R40" s="173">
        <v>1.9433499999999999E-2</v>
      </c>
      <c r="S40" s="167"/>
      <c r="Z40">
        <v>0</v>
      </c>
    </row>
    <row r="41" spans="1:26" ht="24.95" customHeight="1" x14ac:dyDescent="0.25">
      <c r="A41" s="171"/>
      <c r="B41" s="168" t="s">
        <v>133</v>
      </c>
      <c r="C41" s="172" t="s">
        <v>163</v>
      </c>
      <c r="D41" s="168" t="s">
        <v>164</v>
      </c>
      <c r="E41" s="168" t="s">
        <v>157</v>
      </c>
      <c r="F41" s="169">
        <v>42.388500000000008</v>
      </c>
      <c r="G41" s="170"/>
      <c r="H41" s="170"/>
      <c r="I41" s="170">
        <f t="shared" si="8"/>
        <v>0</v>
      </c>
      <c r="J41" s="168">
        <f t="shared" si="9"/>
        <v>4616.53</v>
      </c>
      <c r="K41" s="1">
        <f t="shared" si="10"/>
        <v>0</v>
      </c>
      <c r="L41" s="1">
        <f t="shared" si="11"/>
        <v>0</v>
      </c>
      <c r="M41" s="1"/>
      <c r="N41" s="1">
        <v>108.91</v>
      </c>
      <c r="O41" s="1"/>
      <c r="P41" s="167">
        <f t="shared" si="12"/>
        <v>39.401000000000003</v>
      </c>
      <c r="Q41" s="173"/>
      <c r="R41" s="173">
        <v>0.92952999999999997</v>
      </c>
      <c r="S41" s="167"/>
      <c r="Z41">
        <v>0</v>
      </c>
    </row>
    <row r="42" spans="1:26" ht="24.95" customHeight="1" x14ac:dyDescent="0.25">
      <c r="A42" s="171"/>
      <c r="B42" s="168" t="s">
        <v>133</v>
      </c>
      <c r="C42" s="172" t="s">
        <v>165</v>
      </c>
      <c r="D42" s="168" t="s">
        <v>166</v>
      </c>
      <c r="E42" s="168" t="s">
        <v>122</v>
      </c>
      <c r="F42" s="169">
        <v>11.16</v>
      </c>
      <c r="G42" s="170"/>
      <c r="H42" s="170"/>
      <c r="I42" s="170">
        <f t="shared" si="8"/>
        <v>0</v>
      </c>
      <c r="J42" s="168">
        <f t="shared" si="9"/>
        <v>128.66999999999999</v>
      </c>
      <c r="K42" s="1">
        <f t="shared" si="10"/>
        <v>0</v>
      </c>
      <c r="L42" s="1">
        <f t="shared" si="11"/>
        <v>0</v>
      </c>
      <c r="M42" s="1"/>
      <c r="N42" s="1">
        <v>11.53</v>
      </c>
      <c r="O42" s="1"/>
      <c r="P42" s="167">
        <f t="shared" si="12"/>
        <v>0.84699999999999998</v>
      </c>
      <c r="Q42" s="173"/>
      <c r="R42" s="173">
        <v>7.5920000000000001E-2</v>
      </c>
      <c r="S42" s="167"/>
      <c r="Z42">
        <v>0</v>
      </c>
    </row>
    <row r="43" spans="1:26" ht="24.95" customHeight="1" x14ac:dyDescent="0.25">
      <c r="A43" s="171"/>
      <c r="B43" s="168" t="s">
        <v>133</v>
      </c>
      <c r="C43" s="172" t="s">
        <v>167</v>
      </c>
      <c r="D43" s="168" t="s">
        <v>168</v>
      </c>
      <c r="E43" s="168" t="s">
        <v>122</v>
      </c>
      <c r="F43" s="169">
        <v>5.78</v>
      </c>
      <c r="G43" s="170"/>
      <c r="H43" s="170"/>
      <c r="I43" s="170">
        <f t="shared" si="8"/>
        <v>0</v>
      </c>
      <c r="J43" s="168">
        <f t="shared" si="9"/>
        <v>86.18</v>
      </c>
      <c r="K43" s="1">
        <f t="shared" si="10"/>
        <v>0</v>
      </c>
      <c r="L43" s="1">
        <f t="shared" si="11"/>
        <v>0</v>
      </c>
      <c r="M43" s="1"/>
      <c r="N43" s="1">
        <v>14.91</v>
      </c>
      <c r="O43" s="1"/>
      <c r="P43" s="167">
        <f t="shared" si="12"/>
        <v>0.65500000000000003</v>
      </c>
      <c r="Q43" s="173"/>
      <c r="R43" s="173">
        <v>0.11337999999999999</v>
      </c>
      <c r="S43" s="167"/>
      <c r="Z43">
        <v>0</v>
      </c>
    </row>
    <row r="44" spans="1:26" ht="24.95" customHeight="1" x14ac:dyDescent="0.25">
      <c r="A44" s="171"/>
      <c r="B44" s="168" t="s">
        <v>133</v>
      </c>
      <c r="C44" s="172" t="s">
        <v>169</v>
      </c>
      <c r="D44" s="168" t="s">
        <v>170</v>
      </c>
      <c r="E44" s="168" t="s">
        <v>160</v>
      </c>
      <c r="F44" s="169">
        <v>2</v>
      </c>
      <c r="G44" s="170"/>
      <c r="H44" s="170"/>
      <c r="I44" s="170">
        <f t="shared" si="8"/>
        <v>0</v>
      </c>
      <c r="J44" s="168">
        <f t="shared" si="9"/>
        <v>22.1</v>
      </c>
      <c r="K44" s="1">
        <f t="shared" si="10"/>
        <v>0</v>
      </c>
      <c r="L44" s="1">
        <f t="shared" si="11"/>
        <v>0</v>
      </c>
      <c r="M44" s="1"/>
      <c r="N44" s="1">
        <v>11.05</v>
      </c>
      <c r="O44" s="1"/>
      <c r="P44" s="167">
        <f t="shared" si="12"/>
        <v>5.3999999999999999E-2</v>
      </c>
      <c r="Q44" s="173"/>
      <c r="R44" s="173">
        <v>2.6839999999999999E-2</v>
      </c>
      <c r="S44" s="167"/>
      <c r="Z44">
        <v>0</v>
      </c>
    </row>
    <row r="45" spans="1:26" ht="24.95" customHeight="1" x14ac:dyDescent="0.25">
      <c r="A45" s="171"/>
      <c r="B45" s="168" t="s">
        <v>133</v>
      </c>
      <c r="C45" s="172" t="s">
        <v>171</v>
      </c>
      <c r="D45" s="168" t="s">
        <v>172</v>
      </c>
      <c r="E45" s="168" t="s">
        <v>160</v>
      </c>
      <c r="F45" s="169">
        <v>1</v>
      </c>
      <c r="G45" s="170"/>
      <c r="H45" s="170"/>
      <c r="I45" s="170">
        <f t="shared" si="8"/>
        <v>0</v>
      </c>
      <c r="J45" s="168">
        <f t="shared" si="9"/>
        <v>14.98</v>
      </c>
      <c r="K45" s="1">
        <f t="shared" si="10"/>
        <v>0</v>
      </c>
      <c r="L45" s="1">
        <f t="shared" si="11"/>
        <v>0</v>
      </c>
      <c r="M45" s="1"/>
      <c r="N45" s="1">
        <v>14.98</v>
      </c>
      <c r="O45" s="1"/>
      <c r="P45" s="167">
        <f t="shared" si="12"/>
        <v>0.04</v>
      </c>
      <c r="Q45" s="173"/>
      <c r="R45" s="173">
        <v>4.0259999999999997E-2</v>
      </c>
      <c r="S45" s="167"/>
      <c r="Z45">
        <v>0</v>
      </c>
    </row>
    <row r="46" spans="1:26" x14ac:dyDescent="0.25">
      <c r="A46" s="156"/>
      <c r="B46" s="156"/>
      <c r="C46" s="156"/>
      <c r="D46" s="156" t="s">
        <v>75</v>
      </c>
      <c r="E46" s="156"/>
      <c r="F46" s="167"/>
      <c r="G46" s="159"/>
      <c r="H46" s="159">
        <f>ROUND((SUM(M34:M45))/1,2)</f>
        <v>0</v>
      </c>
      <c r="I46" s="159">
        <f>ROUND((SUM(I34:I45))/1,2)</f>
        <v>0</v>
      </c>
      <c r="J46" s="156"/>
      <c r="K46" s="156"/>
      <c r="L46" s="156">
        <f>ROUND((SUM(L34:L45))/1,2)</f>
        <v>0</v>
      </c>
      <c r="M46" s="156">
        <f>ROUND((SUM(M34:M45))/1,2)</f>
        <v>0</v>
      </c>
      <c r="N46" s="156"/>
      <c r="O46" s="156"/>
      <c r="P46" s="174">
        <f>ROUND((SUM(P34:P45))/1,2)</f>
        <v>59.88</v>
      </c>
      <c r="Q46" s="153"/>
      <c r="R46" s="153"/>
      <c r="S46" s="174">
        <f>ROUND((SUM(S34:S45))/1,2)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76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133</v>
      </c>
      <c r="C49" s="172" t="s">
        <v>173</v>
      </c>
      <c r="D49" s="168" t="s">
        <v>174</v>
      </c>
      <c r="E49" s="168" t="s">
        <v>122</v>
      </c>
      <c r="F49" s="169">
        <v>14.512799999999999</v>
      </c>
      <c r="G49" s="170"/>
      <c r="H49" s="170"/>
      <c r="I49" s="170">
        <f t="shared" ref="I49:I58" si="13">ROUND(F49*(G49+H49),2)</f>
        <v>0</v>
      </c>
      <c r="J49" s="168">
        <f t="shared" ref="J49:J58" si="14">ROUND(F49*(N49),2)</f>
        <v>190.99</v>
      </c>
      <c r="K49" s="1">
        <f t="shared" ref="K49:K58" si="15">ROUND(F49*(O49),2)</f>
        <v>0</v>
      </c>
      <c r="L49" s="1">
        <f t="shared" ref="L49:L58" si="16">ROUND(F49*(G49),2)</f>
        <v>0</v>
      </c>
      <c r="M49" s="1"/>
      <c r="N49" s="1">
        <v>13.16</v>
      </c>
      <c r="O49" s="1"/>
      <c r="P49" s="167">
        <f>ROUND(F49*(R49),3)</f>
        <v>5.8000000000000003E-2</v>
      </c>
      <c r="Q49" s="173"/>
      <c r="R49" s="173">
        <v>4.0000000000000001E-3</v>
      </c>
      <c r="S49" s="167"/>
      <c r="Z49">
        <v>0</v>
      </c>
    </row>
    <row r="50" spans="1:26" ht="24.95" customHeight="1" x14ac:dyDescent="0.25">
      <c r="A50" s="171"/>
      <c r="B50" s="168" t="s">
        <v>133</v>
      </c>
      <c r="C50" s="172" t="s">
        <v>175</v>
      </c>
      <c r="D50" s="168" t="s">
        <v>176</v>
      </c>
      <c r="E50" s="168" t="s">
        <v>122</v>
      </c>
      <c r="F50" s="169">
        <v>14.513</v>
      </c>
      <c r="G50" s="170"/>
      <c r="H50" s="170"/>
      <c r="I50" s="170">
        <f t="shared" si="13"/>
        <v>0</v>
      </c>
      <c r="J50" s="168">
        <f t="shared" si="14"/>
        <v>41.07</v>
      </c>
      <c r="K50" s="1">
        <f t="shared" si="15"/>
        <v>0</v>
      </c>
      <c r="L50" s="1">
        <f t="shared" si="16"/>
        <v>0</v>
      </c>
      <c r="M50" s="1"/>
      <c r="N50" s="1">
        <v>2.83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133</v>
      </c>
      <c r="C51" s="172" t="s">
        <v>177</v>
      </c>
      <c r="D51" s="168" t="s">
        <v>178</v>
      </c>
      <c r="E51" s="168" t="s">
        <v>122</v>
      </c>
      <c r="F51" s="169">
        <v>4.2240000000000002</v>
      </c>
      <c r="G51" s="170"/>
      <c r="H51" s="170"/>
      <c r="I51" s="170">
        <f t="shared" si="13"/>
        <v>0</v>
      </c>
      <c r="J51" s="168">
        <f t="shared" si="14"/>
        <v>39.200000000000003</v>
      </c>
      <c r="K51" s="1">
        <f t="shared" si="15"/>
        <v>0</v>
      </c>
      <c r="L51" s="1">
        <f t="shared" si="16"/>
        <v>0</v>
      </c>
      <c r="M51" s="1"/>
      <c r="N51" s="1">
        <v>9.2799999999999994</v>
      </c>
      <c r="O51" s="1"/>
      <c r="P51" s="167">
        <f>ROUND(F51*(R51),3)</f>
        <v>2.1999999999999999E-2</v>
      </c>
      <c r="Q51" s="173"/>
      <c r="R51" s="173">
        <v>5.3E-3</v>
      </c>
      <c r="S51" s="167"/>
      <c r="Z51">
        <v>0</v>
      </c>
    </row>
    <row r="52" spans="1:26" ht="24.95" customHeight="1" x14ac:dyDescent="0.25">
      <c r="A52" s="171"/>
      <c r="B52" s="168" t="s">
        <v>133</v>
      </c>
      <c r="C52" s="172" t="s">
        <v>179</v>
      </c>
      <c r="D52" s="168" t="s">
        <v>180</v>
      </c>
      <c r="E52" s="168" t="s">
        <v>122</v>
      </c>
      <c r="F52" s="169">
        <v>4.2240000000000002</v>
      </c>
      <c r="G52" s="170"/>
      <c r="H52" s="170"/>
      <c r="I52" s="170">
        <f t="shared" si="13"/>
        <v>0</v>
      </c>
      <c r="J52" s="168">
        <f t="shared" si="14"/>
        <v>10.18</v>
      </c>
      <c r="K52" s="1">
        <f t="shared" si="15"/>
        <v>0</v>
      </c>
      <c r="L52" s="1">
        <f t="shared" si="16"/>
        <v>0</v>
      </c>
      <c r="M52" s="1"/>
      <c r="N52" s="1">
        <v>2.41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133</v>
      </c>
      <c r="C53" s="172" t="s">
        <v>181</v>
      </c>
      <c r="D53" s="168" t="s">
        <v>182</v>
      </c>
      <c r="E53" s="168" t="s">
        <v>148</v>
      </c>
      <c r="F53" s="169">
        <v>0.25821</v>
      </c>
      <c r="G53" s="170"/>
      <c r="H53" s="170"/>
      <c r="I53" s="170">
        <f t="shared" si="13"/>
        <v>0</v>
      </c>
      <c r="J53" s="168">
        <f t="shared" si="14"/>
        <v>237.95</v>
      </c>
      <c r="K53" s="1">
        <f t="shared" si="15"/>
        <v>0</v>
      </c>
      <c r="L53" s="1">
        <f t="shared" si="16"/>
        <v>0</v>
      </c>
      <c r="M53" s="1"/>
      <c r="N53" s="1">
        <v>921.55</v>
      </c>
      <c r="O53" s="1"/>
      <c r="P53" s="167">
        <f t="shared" ref="P53:P58" si="17">ROUND(F53*(R53),3)</f>
        <v>0.26300000000000001</v>
      </c>
      <c r="Q53" s="173"/>
      <c r="R53" s="173">
        <v>1.0167999999999999</v>
      </c>
      <c r="S53" s="167"/>
      <c r="Z53">
        <v>0</v>
      </c>
    </row>
    <row r="54" spans="1:26" ht="24.95" customHeight="1" x14ac:dyDescent="0.25">
      <c r="A54" s="171"/>
      <c r="B54" s="168" t="s">
        <v>133</v>
      </c>
      <c r="C54" s="172" t="s">
        <v>183</v>
      </c>
      <c r="D54" s="168" t="s">
        <v>184</v>
      </c>
      <c r="E54" s="168" t="s">
        <v>111</v>
      </c>
      <c r="F54" s="169">
        <v>0.63</v>
      </c>
      <c r="G54" s="170"/>
      <c r="H54" s="170"/>
      <c r="I54" s="170">
        <f t="shared" si="13"/>
        <v>0</v>
      </c>
      <c r="J54" s="168">
        <f t="shared" si="14"/>
        <v>44.18</v>
      </c>
      <c r="K54" s="1">
        <f t="shared" si="15"/>
        <v>0</v>
      </c>
      <c r="L54" s="1">
        <f t="shared" si="16"/>
        <v>0</v>
      </c>
      <c r="M54" s="1"/>
      <c r="N54" s="1">
        <v>70.12</v>
      </c>
      <c r="O54" s="1"/>
      <c r="P54" s="167">
        <f t="shared" si="17"/>
        <v>1.542</v>
      </c>
      <c r="Q54" s="173"/>
      <c r="R54" s="173">
        <v>2.4470000000000001</v>
      </c>
      <c r="S54" s="167"/>
      <c r="Z54">
        <v>0</v>
      </c>
    </row>
    <row r="55" spans="1:26" ht="24.95" customHeight="1" x14ac:dyDescent="0.25">
      <c r="A55" s="171"/>
      <c r="B55" s="168" t="s">
        <v>133</v>
      </c>
      <c r="C55" s="172" t="s">
        <v>185</v>
      </c>
      <c r="D55" s="168" t="s">
        <v>186</v>
      </c>
      <c r="E55" s="168" t="s">
        <v>111</v>
      </c>
      <c r="F55" s="169">
        <v>4.8390000000000004</v>
      </c>
      <c r="G55" s="170"/>
      <c r="H55" s="170"/>
      <c r="I55" s="170">
        <f t="shared" si="13"/>
        <v>0</v>
      </c>
      <c r="J55" s="168">
        <f t="shared" si="14"/>
        <v>344.15</v>
      </c>
      <c r="K55" s="1">
        <f t="shared" si="15"/>
        <v>0</v>
      </c>
      <c r="L55" s="1">
        <f t="shared" si="16"/>
        <v>0</v>
      </c>
      <c r="M55" s="1"/>
      <c r="N55" s="1">
        <v>71.12</v>
      </c>
      <c r="O55" s="1"/>
      <c r="P55" s="167">
        <f t="shared" si="17"/>
        <v>11.06</v>
      </c>
      <c r="Q55" s="173"/>
      <c r="R55" s="173">
        <v>2.2854966000000001</v>
      </c>
      <c r="S55" s="167"/>
      <c r="Z55">
        <v>0</v>
      </c>
    </row>
    <row r="56" spans="1:26" ht="24.95" customHeight="1" x14ac:dyDescent="0.25">
      <c r="A56" s="171"/>
      <c r="B56" s="168" t="s">
        <v>133</v>
      </c>
      <c r="C56" s="172" t="s">
        <v>187</v>
      </c>
      <c r="D56" s="168" t="s">
        <v>188</v>
      </c>
      <c r="E56" s="168" t="s">
        <v>122</v>
      </c>
      <c r="F56" s="169">
        <v>32.26</v>
      </c>
      <c r="G56" s="170"/>
      <c r="H56" s="170"/>
      <c r="I56" s="170">
        <f t="shared" si="13"/>
        <v>0</v>
      </c>
      <c r="J56" s="168">
        <f t="shared" si="14"/>
        <v>176.78</v>
      </c>
      <c r="K56" s="1">
        <f t="shared" si="15"/>
        <v>0</v>
      </c>
      <c r="L56" s="1">
        <f t="shared" si="16"/>
        <v>0</v>
      </c>
      <c r="M56" s="1"/>
      <c r="N56" s="1">
        <v>5.48</v>
      </c>
      <c r="O56" s="1"/>
      <c r="P56" s="167">
        <f t="shared" si="17"/>
        <v>0.106</v>
      </c>
      <c r="Q56" s="173"/>
      <c r="R56" s="173">
        <v>3.3E-3</v>
      </c>
      <c r="S56" s="167"/>
      <c r="Z56">
        <v>0</v>
      </c>
    </row>
    <row r="57" spans="1:26" ht="24.95" customHeight="1" x14ac:dyDescent="0.25">
      <c r="A57" s="171"/>
      <c r="B57" s="168" t="s">
        <v>133</v>
      </c>
      <c r="C57" s="172" t="s">
        <v>187</v>
      </c>
      <c r="D57" s="168" t="s">
        <v>188</v>
      </c>
      <c r="E57" s="168" t="s">
        <v>122</v>
      </c>
      <c r="F57" s="169">
        <v>32.26</v>
      </c>
      <c r="G57" s="170"/>
      <c r="H57" s="170"/>
      <c r="I57" s="170">
        <f t="shared" si="13"/>
        <v>0</v>
      </c>
      <c r="J57" s="168">
        <f t="shared" si="14"/>
        <v>176.78</v>
      </c>
      <c r="K57" s="1">
        <f t="shared" si="15"/>
        <v>0</v>
      </c>
      <c r="L57" s="1">
        <f t="shared" si="16"/>
        <v>0</v>
      </c>
      <c r="M57" s="1"/>
      <c r="N57" s="1">
        <v>5.48</v>
      </c>
      <c r="O57" s="1"/>
      <c r="P57" s="167">
        <f t="shared" si="17"/>
        <v>0.106</v>
      </c>
      <c r="Q57" s="173"/>
      <c r="R57" s="173">
        <v>3.3E-3</v>
      </c>
      <c r="S57" s="167"/>
      <c r="Z57">
        <v>0</v>
      </c>
    </row>
    <row r="58" spans="1:26" ht="24.95" customHeight="1" x14ac:dyDescent="0.25">
      <c r="A58" s="171"/>
      <c r="B58" s="168" t="s">
        <v>133</v>
      </c>
      <c r="C58" s="172" t="s">
        <v>189</v>
      </c>
      <c r="D58" s="168" t="s">
        <v>190</v>
      </c>
      <c r="E58" s="168" t="s">
        <v>148</v>
      </c>
      <c r="F58" s="169">
        <v>0.36735000000000001</v>
      </c>
      <c r="G58" s="170"/>
      <c r="H58" s="170"/>
      <c r="I58" s="170">
        <f t="shared" si="13"/>
        <v>0</v>
      </c>
      <c r="J58" s="168">
        <f t="shared" si="14"/>
        <v>331.68</v>
      </c>
      <c r="K58" s="1">
        <f t="shared" si="15"/>
        <v>0</v>
      </c>
      <c r="L58" s="1">
        <f t="shared" si="16"/>
        <v>0</v>
      </c>
      <c r="M58" s="1"/>
      <c r="N58" s="1">
        <v>902.89</v>
      </c>
      <c r="O58" s="1"/>
      <c r="P58" s="167">
        <f t="shared" si="17"/>
        <v>0.39200000000000002</v>
      </c>
      <c r="Q58" s="173"/>
      <c r="R58" s="173">
        <v>1.06755814</v>
      </c>
      <c r="S58" s="167"/>
      <c r="Z58">
        <v>0</v>
      </c>
    </row>
    <row r="59" spans="1:26" x14ac:dyDescent="0.25">
      <c r="A59" s="156"/>
      <c r="B59" s="156"/>
      <c r="C59" s="156"/>
      <c r="D59" s="156" t="s">
        <v>76</v>
      </c>
      <c r="E59" s="156"/>
      <c r="F59" s="167"/>
      <c r="G59" s="159"/>
      <c r="H59" s="159">
        <f>ROUND((SUM(M48:M58))/1,2)</f>
        <v>0</v>
      </c>
      <c r="I59" s="159">
        <f>ROUND((SUM(I48:I58))/1,2)</f>
        <v>0</v>
      </c>
      <c r="J59" s="156"/>
      <c r="K59" s="156"/>
      <c r="L59" s="156">
        <f>ROUND((SUM(L48:L58))/1,2)</f>
        <v>0</v>
      </c>
      <c r="M59" s="156">
        <f>ROUND((SUM(M48:M58))/1,2)</f>
        <v>0</v>
      </c>
      <c r="N59" s="156"/>
      <c r="O59" s="156"/>
      <c r="P59" s="174">
        <f>ROUND((SUM(P48:P58))/1,2)</f>
        <v>13.55</v>
      </c>
      <c r="Q59" s="153"/>
      <c r="R59" s="153"/>
      <c r="S59" s="174">
        <f>ROUND((SUM(S48:S58))/1,2)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77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133</v>
      </c>
      <c r="C62" s="172" t="s">
        <v>191</v>
      </c>
      <c r="D62" s="168" t="s">
        <v>192</v>
      </c>
      <c r="E62" s="168" t="s">
        <v>122</v>
      </c>
      <c r="F62" s="169">
        <v>6.72</v>
      </c>
      <c r="G62" s="170"/>
      <c r="H62" s="170"/>
      <c r="I62" s="170">
        <f t="shared" ref="I62:I88" si="18">ROUND(F62*(G62+H62),2)</f>
        <v>0</v>
      </c>
      <c r="J62" s="168">
        <f t="shared" ref="J62:J88" si="19">ROUND(F62*(N62),2)</f>
        <v>40.92</v>
      </c>
      <c r="K62" s="1">
        <f t="shared" ref="K62:K88" si="20">ROUND(F62*(O62),2)</f>
        <v>0</v>
      </c>
      <c r="L62" s="1">
        <f t="shared" ref="L62:L70" si="21">ROUND(F62*(G62),2)</f>
        <v>0</v>
      </c>
      <c r="M62" s="1"/>
      <c r="N62" s="1">
        <v>6.09</v>
      </c>
      <c r="O62" s="1"/>
      <c r="P62" s="167">
        <f>ROUND(F62*(R62),3)</f>
        <v>5.8000000000000003E-2</v>
      </c>
      <c r="Q62" s="173"/>
      <c r="R62" s="173">
        <v>8.6E-3</v>
      </c>
      <c r="S62" s="167"/>
      <c r="Z62">
        <v>0</v>
      </c>
    </row>
    <row r="63" spans="1:26" ht="24.95" customHeight="1" x14ac:dyDescent="0.25">
      <c r="A63" s="171"/>
      <c r="B63" s="168" t="s">
        <v>133</v>
      </c>
      <c r="C63" s="172" t="s">
        <v>193</v>
      </c>
      <c r="D63" s="168" t="s">
        <v>194</v>
      </c>
      <c r="E63" s="168" t="s">
        <v>122</v>
      </c>
      <c r="F63" s="169">
        <v>6.72</v>
      </c>
      <c r="G63" s="170"/>
      <c r="H63" s="170"/>
      <c r="I63" s="170">
        <f t="shared" si="18"/>
        <v>0</v>
      </c>
      <c r="J63" s="168">
        <f t="shared" si="19"/>
        <v>14.99</v>
      </c>
      <c r="K63" s="1">
        <f t="shared" si="20"/>
        <v>0</v>
      </c>
      <c r="L63" s="1">
        <f t="shared" si="21"/>
        <v>0</v>
      </c>
      <c r="M63" s="1"/>
      <c r="N63" s="1">
        <v>2.23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133</v>
      </c>
      <c r="C64" s="172" t="s">
        <v>195</v>
      </c>
      <c r="D64" s="168" t="s">
        <v>196</v>
      </c>
      <c r="E64" s="168" t="s">
        <v>111</v>
      </c>
      <c r="F64" s="169">
        <v>33.167750000000012</v>
      </c>
      <c r="G64" s="170"/>
      <c r="H64" s="170"/>
      <c r="I64" s="170">
        <f t="shared" si="18"/>
        <v>0</v>
      </c>
      <c r="J64" s="168">
        <f t="shared" si="19"/>
        <v>901.83</v>
      </c>
      <c r="K64" s="1">
        <f t="shared" si="20"/>
        <v>0</v>
      </c>
      <c r="L64" s="1">
        <f t="shared" si="21"/>
        <v>0</v>
      </c>
      <c r="M64" s="1"/>
      <c r="N64" s="1">
        <v>27.19</v>
      </c>
      <c r="O64" s="1"/>
      <c r="P64" s="167">
        <f t="shared" ref="P64:P70" si="22">ROUND(F64*(R64),3)</f>
        <v>60.929000000000002</v>
      </c>
      <c r="Q64" s="173"/>
      <c r="R64" s="173">
        <v>1.837</v>
      </c>
      <c r="S64" s="167"/>
      <c r="Z64">
        <v>0</v>
      </c>
    </row>
    <row r="65" spans="1:26" ht="24.95" customHeight="1" x14ac:dyDescent="0.25">
      <c r="A65" s="171"/>
      <c r="B65" s="168" t="s">
        <v>133</v>
      </c>
      <c r="C65" s="172" t="s">
        <v>197</v>
      </c>
      <c r="D65" s="168" t="s">
        <v>198</v>
      </c>
      <c r="E65" s="168" t="s">
        <v>122</v>
      </c>
      <c r="F65" s="169">
        <v>72.25</v>
      </c>
      <c r="G65" s="170"/>
      <c r="H65" s="170"/>
      <c r="I65" s="170">
        <f t="shared" si="18"/>
        <v>0</v>
      </c>
      <c r="J65" s="168">
        <f t="shared" si="19"/>
        <v>314.29000000000002</v>
      </c>
      <c r="K65" s="1">
        <f t="shared" si="20"/>
        <v>0</v>
      </c>
      <c r="L65" s="1">
        <f t="shared" si="21"/>
        <v>0</v>
      </c>
      <c r="M65" s="1"/>
      <c r="N65" s="1">
        <v>4.3499999999999996</v>
      </c>
      <c r="O65" s="1"/>
      <c r="P65" s="167">
        <f t="shared" si="22"/>
        <v>0.14199999999999999</v>
      </c>
      <c r="Q65" s="173"/>
      <c r="R65" s="173">
        <v>1.9599999999999999E-3</v>
      </c>
      <c r="S65" s="167"/>
      <c r="Z65">
        <v>0</v>
      </c>
    </row>
    <row r="66" spans="1:26" ht="24.95" customHeight="1" x14ac:dyDescent="0.25">
      <c r="A66" s="171"/>
      <c r="B66" s="168" t="s">
        <v>133</v>
      </c>
      <c r="C66" s="172" t="s">
        <v>199</v>
      </c>
      <c r="D66" s="168" t="s">
        <v>200</v>
      </c>
      <c r="E66" s="168" t="s">
        <v>122</v>
      </c>
      <c r="F66" s="169">
        <v>25.539999999999992</v>
      </c>
      <c r="G66" s="170"/>
      <c r="H66" s="170"/>
      <c r="I66" s="170">
        <f t="shared" si="18"/>
        <v>0</v>
      </c>
      <c r="J66" s="168">
        <f t="shared" si="19"/>
        <v>466.36</v>
      </c>
      <c r="K66" s="1">
        <f t="shared" si="20"/>
        <v>0</v>
      </c>
      <c r="L66" s="1">
        <f t="shared" si="21"/>
        <v>0</v>
      </c>
      <c r="M66" s="1"/>
      <c r="N66" s="1">
        <v>18.260000000000002</v>
      </c>
      <c r="O66" s="1"/>
      <c r="P66" s="167">
        <f t="shared" si="22"/>
        <v>0.158</v>
      </c>
      <c r="Q66" s="173"/>
      <c r="R66" s="173">
        <v>6.1999999999999998E-3</v>
      </c>
      <c r="S66" s="167"/>
      <c r="Z66">
        <v>0</v>
      </c>
    </row>
    <row r="67" spans="1:26" ht="35.1" customHeight="1" x14ac:dyDescent="0.25">
      <c r="A67" s="171"/>
      <c r="B67" s="168" t="s">
        <v>133</v>
      </c>
      <c r="C67" s="172" t="s">
        <v>201</v>
      </c>
      <c r="D67" s="168" t="s">
        <v>202</v>
      </c>
      <c r="E67" s="168" t="s">
        <v>122</v>
      </c>
      <c r="F67" s="169">
        <v>214.08599999999998</v>
      </c>
      <c r="G67" s="170"/>
      <c r="H67" s="170"/>
      <c r="I67" s="170">
        <f t="shared" si="18"/>
        <v>0</v>
      </c>
      <c r="J67" s="168">
        <f t="shared" si="19"/>
        <v>2048.8000000000002</v>
      </c>
      <c r="K67" s="1">
        <f t="shared" si="20"/>
        <v>0</v>
      </c>
      <c r="L67" s="1">
        <f t="shared" si="21"/>
        <v>0</v>
      </c>
      <c r="M67" s="1"/>
      <c r="N67" s="1">
        <v>9.57</v>
      </c>
      <c r="O67" s="1"/>
      <c r="P67" s="167">
        <f t="shared" si="22"/>
        <v>0.621</v>
      </c>
      <c r="Q67" s="173"/>
      <c r="R67" s="173">
        <v>2.8999999999999998E-3</v>
      </c>
      <c r="S67" s="167"/>
      <c r="Z67">
        <v>0</v>
      </c>
    </row>
    <row r="68" spans="1:26" ht="24.95" customHeight="1" x14ac:dyDescent="0.25">
      <c r="A68" s="171"/>
      <c r="B68" s="168" t="s">
        <v>133</v>
      </c>
      <c r="C68" s="172" t="s">
        <v>203</v>
      </c>
      <c r="D68" s="168" t="s">
        <v>204</v>
      </c>
      <c r="E68" s="168" t="s">
        <v>111</v>
      </c>
      <c r="F68" s="169">
        <v>0.75451500000000016</v>
      </c>
      <c r="G68" s="170"/>
      <c r="H68" s="170"/>
      <c r="I68" s="170">
        <f t="shared" si="18"/>
        <v>0</v>
      </c>
      <c r="J68" s="168">
        <f t="shared" si="19"/>
        <v>62</v>
      </c>
      <c r="K68" s="1">
        <f t="shared" si="20"/>
        <v>0</v>
      </c>
      <c r="L68" s="1">
        <f t="shared" si="21"/>
        <v>0</v>
      </c>
      <c r="M68" s="1"/>
      <c r="N68" s="1">
        <v>82.17</v>
      </c>
      <c r="O68" s="1"/>
      <c r="P68" s="167">
        <f t="shared" si="22"/>
        <v>1.827</v>
      </c>
      <c r="Q68" s="173"/>
      <c r="R68" s="173">
        <v>2.4210275700000001</v>
      </c>
      <c r="S68" s="167"/>
      <c r="Z68">
        <v>0</v>
      </c>
    </row>
    <row r="69" spans="1:26" ht="24.95" customHeight="1" x14ac:dyDescent="0.25">
      <c r="A69" s="171"/>
      <c r="B69" s="168" t="s">
        <v>133</v>
      </c>
      <c r="C69" s="172" t="s">
        <v>205</v>
      </c>
      <c r="D69" s="168" t="s">
        <v>206</v>
      </c>
      <c r="E69" s="168" t="s">
        <v>122</v>
      </c>
      <c r="F69" s="169">
        <v>36.498000000000005</v>
      </c>
      <c r="G69" s="170"/>
      <c r="H69" s="170"/>
      <c r="I69" s="170">
        <f t="shared" si="18"/>
        <v>0</v>
      </c>
      <c r="J69" s="168">
        <f t="shared" si="19"/>
        <v>35.4</v>
      </c>
      <c r="K69" s="1">
        <f t="shared" si="20"/>
        <v>0</v>
      </c>
      <c r="L69" s="1">
        <f t="shared" si="21"/>
        <v>0</v>
      </c>
      <c r="M69" s="1"/>
      <c r="N69" s="1">
        <v>0.97</v>
      </c>
      <c r="O69" s="1"/>
      <c r="P69" s="167">
        <f t="shared" si="22"/>
        <v>4.0000000000000001E-3</v>
      </c>
      <c r="Q69" s="173"/>
      <c r="R69" s="173">
        <v>1E-4</v>
      </c>
      <c r="S69" s="167"/>
      <c r="Z69">
        <v>0</v>
      </c>
    </row>
    <row r="70" spans="1:26" ht="24.95" customHeight="1" x14ac:dyDescent="0.25">
      <c r="A70" s="171"/>
      <c r="B70" s="168" t="s">
        <v>133</v>
      </c>
      <c r="C70" s="172" t="s">
        <v>207</v>
      </c>
      <c r="D70" s="168" t="s">
        <v>208</v>
      </c>
      <c r="E70" s="168" t="s">
        <v>209</v>
      </c>
      <c r="F70" s="169">
        <v>7.8</v>
      </c>
      <c r="G70" s="170"/>
      <c r="H70" s="170"/>
      <c r="I70" s="170">
        <f t="shared" si="18"/>
        <v>0</v>
      </c>
      <c r="J70" s="168">
        <f t="shared" si="19"/>
        <v>28.08</v>
      </c>
      <c r="K70" s="1">
        <f t="shared" si="20"/>
        <v>0</v>
      </c>
      <c r="L70" s="1">
        <f t="shared" si="21"/>
        <v>0</v>
      </c>
      <c r="M70" s="1"/>
      <c r="N70" s="1">
        <v>3.6</v>
      </c>
      <c r="O70" s="1"/>
      <c r="P70" s="167">
        <f t="shared" si="22"/>
        <v>6.9000000000000006E-2</v>
      </c>
      <c r="Q70" s="173"/>
      <c r="R70" s="173">
        <v>8.8000000000000005E-3</v>
      </c>
      <c r="S70" s="167"/>
      <c r="Z70">
        <v>0</v>
      </c>
    </row>
    <row r="71" spans="1:26" ht="24.95" customHeight="1" x14ac:dyDescent="0.25">
      <c r="A71" s="171"/>
      <c r="B71" s="168" t="s">
        <v>210</v>
      </c>
      <c r="C71" s="172" t="s">
        <v>211</v>
      </c>
      <c r="D71" s="168" t="s">
        <v>212</v>
      </c>
      <c r="E71" s="168" t="s">
        <v>209</v>
      </c>
      <c r="F71" s="169">
        <v>7.8</v>
      </c>
      <c r="G71" s="170"/>
      <c r="H71" s="170"/>
      <c r="I71" s="170">
        <f t="shared" si="18"/>
        <v>0</v>
      </c>
      <c r="J71" s="168">
        <f t="shared" si="19"/>
        <v>101.09</v>
      </c>
      <c r="K71" s="1">
        <f t="shared" si="20"/>
        <v>0</v>
      </c>
      <c r="L71" s="1"/>
      <c r="M71" s="1">
        <f>ROUND(F71*(H71),2)</f>
        <v>0</v>
      </c>
      <c r="N71" s="1">
        <v>12.96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133</v>
      </c>
      <c r="C72" s="172" t="s">
        <v>213</v>
      </c>
      <c r="D72" s="168" t="s">
        <v>214</v>
      </c>
      <c r="E72" s="168" t="s">
        <v>122</v>
      </c>
      <c r="F72" s="169">
        <v>26.840000000000003</v>
      </c>
      <c r="G72" s="170"/>
      <c r="H72" s="170"/>
      <c r="I72" s="170">
        <f t="shared" si="18"/>
        <v>0</v>
      </c>
      <c r="J72" s="168">
        <f t="shared" si="19"/>
        <v>108.17</v>
      </c>
      <c r="K72" s="1">
        <f t="shared" si="20"/>
        <v>0</v>
      </c>
      <c r="L72" s="1">
        <f t="shared" ref="L72:L88" si="23">ROUND(F72*(G72),2)</f>
        <v>0</v>
      </c>
      <c r="M72" s="1"/>
      <c r="N72" s="1">
        <v>4.03</v>
      </c>
      <c r="O72" s="1"/>
      <c r="P72" s="167">
        <f>ROUND(F72*(R72),3)</f>
        <v>1.0980000000000001</v>
      </c>
      <c r="Q72" s="173"/>
      <c r="R72" s="173">
        <v>4.0899999999999999E-2</v>
      </c>
      <c r="S72" s="167"/>
      <c r="Z72">
        <v>0</v>
      </c>
    </row>
    <row r="73" spans="1:26" ht="24.95" customHeight="1" x14ac:dyDescent="0.25">
      <c r="A73" s="171"/>
      <c r="B73" s="168" t="s">
        <v>133</v>
      </c>
      <c r="C73" s="172" t="s">
        <v>215</v>
      </c>
      <c r="D73" s="168" t="s">
        <v>216</v>
      </c>
      <c r="E73" s="168" t="s">
        <v>111</v>
      </c>
      <c r="F73" s="169">
        <v>12.302</v>
      </c>
      <c r="G73" s="170"/>
      <c r="H73" s="170"/>
      <c r="I73" s="170">
        <f t="shared" si="18"/>
        <v>0</v>
      </c>
      <c r="J73" s="168">
        <f t="shared" si="19"/>
        <v>902.72</v>
      </c>
      <c r="K73" s="1">
        <f t="shared" si="20"/>
        <v>0</v>
      </c>
      <c r="L73" s="1">
        <f t="shared" si="23"/>
        <v>0</v>
      </c>
      <c r="M73" s="1"/>
      <c r="N73" s="1">
        <v>73.38</v>
      </c>
      <c r="O73" s="1"/>
      <c r="P73" s="167">
        <f>ROUND(F73*(R73),3)</f>
        <v>29.27</v>
      </c>
      <c r="Q73" s="173"/>
      <c r="R73" s="173">
        <v>2.3793115399999998</v>
      </c>
      <c r="S73" s="167"/>
      <c r="Z73">
        <v>0</v>
      </c>
    </row>
    <row r="74" spans="1:26" ht="24.95" customHeight="1" x14ac:dyDescent="0.25">
      <c r="A74" s="171"/>
      <c r="B74" s="168" t="s">
        <v>133</v>
      </c>
      <c r="C74" s="172" t="s">
        <v>217</v>
      </c>
      <c r="D74" s="168" t="s">
        <v>218</v>
      </c>
      <c r="E74" s="168" t="s">
        <v>111</v>
      </c>
      <c r="F74" s="169">
        <v>15.602</v>
      </c>
      <c r="G74" s="170"/>
      <c r="H74" s="170"/>
      <c r="I74" s="170">
        <f t="shared" si="18"/>
        <v>0</v>
      </c>
      <c r="J74" s="168">
        <f t="shared" si="19"/>
        <v>195.34</v>
      </c>
      <c r="K74" s="1">
        <f t="shared" si="20"/>
        <v>0</v>
      </c>
      <c r="L74" s="1">
        <f t="shared" si="23"/>
        <v>0</v>
      </c>
      <c r="M74" s="1"/>
      <c r="N74" s="1">
        <v>12.52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133</v>
      </c>
      <c r="C75" s="172" t="s">
        <v>219</v>
      </c>
      <c r="D75" s="168" t="s">
        <v>220</v>
      </c>
      <c r="E75" s="168" t="s">
        <v>111</v>
      </c>
      <c r="F75" s="169">
        <v>15.602</v>
      </c>
      <c r="G75" s="170"/>
      <c r="H75" s="170"/>
      <c r="I75" s="170">
        <f t="shared" si="18"/>
        <v>0</v>
      </c>
      <c r="J75" s="168">
        <f t="shared" si="19"/>
        <v>59.29</v>
      </c>
      <c r="K75" s="1">
        <f t="shared" si="20"/>
        <v>0</v>
      </c>
      <c r="L75" s="1">
        <f t="shared" si="23"/>
        <v>0</v>
      </c>
      <c r="M75" s="1"/>
      <c r="N75" s="1">
        <v>3.8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133</v>
      </c>
      <c r="C76" s="172" t="s">
        <v>221</v>
      </c>
      <c r="D76" s="168" t="s">
        <v>222</v>
      </c>
      <c r="E76" s="168" t="s">
        <v>122</v>
      </c>
      <c r="F76" s="169">
        <v>175.72399999999999</v>
      </c>
      <c r="G76" s="170"/>
      <c r="H76" s="170"/>
      <c r="I76" s="170">
        <f t="shared" si="18"/>
        <v>0</v>
      </c>
      <c r="J76" s="168">
        <f t="shared" si="19"/>
        <v>1781.84</v>
      </c>
      <c r="K76" s="1">
        <f t="shared" si="20"/>
        <v>0</v>
      </c>
      <c r="L76" s="1">
        <f t="shared" si="23"/>
        <v>0</v>
      </c>
      <c r="M76" s="1"/>
      <c r="N76" s="1">
        <v>10.14</v>
      </c>
      <c r="O76" s="1"/>
      <c r="P76" s="167">
        <f t="shared" ref="P76:P88" si="24">ROUND(F76*(R76),3)</f>
        <v>8.452</v>
      </c>
      <c r="Q76" s="173"/>
      <c r="R76" s="173">
        <v>4.8099999999999997E-2</v>
      </c>
      <c r="S76" s="167"/>
      <c r="Z76">
        <v>0</v>
      </c>
    </row>
    <row r="77" spans="1:26" ht="35.1" customHeight="1" x14ac:dyDescent="0.25">
      <c r="A77" s="171"/>
      <c r="B77" s="168" t="s">
        <v>133</v>
      </c>
      <c r="C77" s="172" t="s">
        <v>223</v>
      </c>
      <c r="D77" s="168" t="s">
        <v>224</v>
      </c>
      <c r="E77" s="168" t="s">
        <v>225</v>
      </c>
      <c r="F77" s="169">
        <v>33.419999999999995</v>
      </c>
      <c r="G77" s="170"/>
      <c r="H77" s="170"/>
      <c r="I77" s="170">
        <f t="shared" si="18"/>
        <v>0</v>
      </c>
      <c r="J77" s="168">
        <f t="shared" si="19"/>
        <v>981.55</v>
      </c>
      <c r="K77" s="1">
        <f t="shared" si="20"/>
        <v>0</v>
      </c>
      <c r="L77" s="1">
        <f t="shared" si="23"/>
        <v>0</v>
      </c>
      <c r="M77" s="1"/>
      <c r="N77" s="1">
        <v>29.37</v>
      </c>
      <c r="O77" s="1"/>
      <c r="P77" s="167">
        <f t="shared" si="24"/>
        <v>0.41099999999999998</v>
      </c>
      <c r="Q77" s="173"/>
      <c r="R77" s="173">
        <v>1.2309499999999999E-2</v>
      </c>
      <c r="S77" s="167"/>
      <c r="Z77">
        <v>0</v>
      </c>
    </row>
    <row r="78" spans="1:26" ht="35.1" customHeight="1" x14ac:dyDescent="0.25">
      <c r="A78" s="171"/>
      <c r="B78" s="168" t="s">
        <v>133</v>
      </c>
      <c r="C78" s="172" t="s">
        <v>226</v>
      </c>
      <c r="D78" s="168" t="s">
        <v>227</v>
      </c>
      <c r="E78" s="168" t="s">
        <v>122</v>
      </c>
      <c r="F78" s="169">
        <v>123.02</v>
      </c>
      <c r="G78" s="170"/>
      <c r="H78" s="170"/>
      <c r="I78" s="170">
        <f t="shared" si="18"/>
        <v>0</v>
      </c>
      <c r="J78" s="168">
        <f t="shared" si="19"/>
        <v>424.42</v>
      </c>
      <c r="K78" s="1">
        <f t="shared" si="20"/>
        <v>0</v>
      </c>
      <c r="L78" s="1">
        <f t="shared" si="23"/>
        <v>0</v>
      </c>
      <c r="M78" s="1"/>
      <c r="N78" s="1">
        <v>3.45</v>
      </c>
      <c r="O78" s="1"/>
      <c r="P78" s="167">
        <f t="shared" si="24"/>
        <v>0.60799999999999998</v>
      </c>
      <c r="Q78" s="173"/>
      <c r="R78" s="173">
        <v>4.9399999999999999E-3</v>
      </c>
      <c r="S78" s="167"/>
      <c r="Z78">
        <v>0</v>
      </c>
    </row>
    <row r="79" spans="1:26" ht="35.1" customHeight="1" x14ac:dyDescent="0.25">
      <c r="A79" s="171"/>
      <c r="B79" s="168" t="s">
        <v>133</v>
      </c>
      <c r="C79" s="172" t="s">
        <v>228</v>
      </c>
      <c r="D79" s="168" t="s">
        <v>229</v>
      </c>
      <c r="E79" s="168" t="s">
        <v>122</v>
      </c>
      <c r="F79" s="169">
        <v>33</v>
      </c>
      <c r="G79" s="170"/>
      <c r="H79" s="170"/>
      <c r="I79" s="170">
        <f t="shared" si="18"/>
        <v>0</v>
      </c>
      <c r="J79" s="168">
        <f t="shared" si="19"/>
        <v>44.55</v>
      </c>
      <c r="K79" s="1">
        <f t="shared" si="20"/>
        <v>0</v>
      </c>
      <c r="L79" s="1">
        <f t="shared" si="23"/>
        <v>0</v>
      </c>
      <c r="M79" s="1"/>
      <c r="N79" s="1">
        <v>1.35</v>
      </c>
      <c r="O79" s="1"/>
      <c r="P79" s="167">
        <f t="shared" si="24"/>
        <v>5.1999999999999998E-2</v>
      </c>
      <c r="Q79" s="173"/>
      <c r="R79" s="173">
        <v>1.58E-3</v>
      </c>
      <c r="S79" s="167"/>
      <c r="Z79">
        <v>0</v>
      </c>
    </row>
    <row r="80" spans="1:26" ht="24.95" customHeight="1" x14ac:dyDescent="0.25">
      <c r="A80" s="171"/>
      <c r="B80" s="168" t="s">
        <v>133</v>
      </c>
      <c r="C80" s="172" t="s">
        <v>230</v>
      </c>
      <c r="D80" s="168" t="s">
        <v>231</v>
      </c>
      <c r="E80" s="168" t="s">
        <v>111</v>
      </c>
      <c r="F80" s="169">
        <v>3.3000000000000003</v>
      </c>
      <c r="G80" s="170"/>
      <c r="H80" s="170"/>
      <c r="I80" s="170">
        <f t="shared" si="18"/>
        <v>0</v>
      </c>
      <c r="J80" s="168">
        <f t="shared" si="19"/>
        <v>255.02</v>
      </c>
      <c r="K80" s="1">
        <f t="shared" si="20"/>
        <v>0</v>
      </c>
      <c r="L80" s="1">
        <f t="shared" si="23"/>
        <v>0</v>
      </c>
      <c r="M80" s="1"/>
      <c r="N80" s="1">
        <v>77.28</v>
      </c>
      <c r="O80" s="1"/>
      <c r="P80" s="167">
        <f t="shared" si="24"/>
        <v>8.0990000000000002</v>
      </c>
      <c r="Q80" s="173"/>
      <c r="R80" s="173">
        <v>2.4542068779999999</v>
      </c>
      <c r="S80" s="167"/>
      <c r="Z80">
        <v>0</v>
      </c>
    </row>
    <row r="81" spans="1:26" ht="35.1" customHeight="1" x14ac:dyDescent="0.25">
      <c r="A81" s="171"/>
      <c r="B81" s="168" t="s">
        <v>133</v>
      </c>
      <c r="C81" s="172" t="s">
        <v>232</v>
      </c>
      <c r="D81" s="168" t="s">
        <v>233</v>
      </c>
      <c r="E81" s="168" t="s">
        <v>122</v>
      </c>
      <c r="F81" s="169">
        <v>33</v>
      </c>
      <c r="G81" s="170"/>
      <c r="H81" s="170"/>
      <c r="I81" s="170">
        <f t="shared" si="18"/>
        <v>0</v>
      </c>
      <c r="J81" s="168">
        <f t="shared" si="19"/>
        <v>693</v>
      </c>
      <c r="K81" s="1">
        <f t="shared" si="20"/>
        <v>0</v>
      </c>
      <c r="L81" s="1">
        <f t="shared" si="23"/>
        <v>0</v>
      </c>
      <c r="M81" s="1"/>
      <c r="N81" s="1">
        <v>21</v>
      </c>
      <c r="O81" s="1"/>
      <c r="P81" s="167">
        <f t="shared" si="24"/>
        <v>11.805999999999999</v>
      </c>
      <c r="Q81" s="173"/>
      <c r="R81" s="173">
        <v>0.35774496</v>
      </c>
      <c r="S81" s="167"/>
      <c r="Z81">
        <v>0</v>
      </c>
    </row>
    <row r="82" spans="1:26" ht="24.95" customHeight="1" x14ac:dyDescent="0.25">
      <c r="A82" s="171"/>
      <c r="B82" s="168" t="s">
        <v>133</v>
      </c>
      <c r="C82" s="172" t="s">
        <v>234</v>
      </c>
      <c r="D82" s="168" t="s">
        <v>235</v>
      </c>
      <c r="E82" s="168" t="s">
        <v>122</v>
      </c>
      <c r="F82" s="169">
        <v>73.3</v>
      </c>
      <c r="G82" s="170"/>
      <c r="H82" s="170"/>
      <c r="I82" s="170">
        <f t="shared" si="18"/>
        <v>0</v>
      </c>
      <c r="J82" s="168">
        <f t="shared" si="19"/>
        <v>1563.49</v>
      </c>
      <c r="K82" s="1">
        <f t="shared" si="20"/>
        <v>0</v>
      </c>
      <c r="L82" s="1">
        <f t="shared" si="23"/>
        <v>0</v>
      </c>
      <c r="M82" s="1"/>
      <c r="N82" s="1">
        <v>21.33</v>
      </c>
      <c r="O82" s="1"/>
      <c r="P82" s="167">
        <f t="shared" si="24"/>
        <v>7.3339999999999996</v>
      </c>
      <c r="Q82" s="173"/>
      <c r="R82" s="173">
        <v>0.10005</v>
      </c>
      <c r="S82" s="167"/>
      <c r="Z82">
        <v>0</v>
      </c>
    </row>
    <row r="83" spans="1:26" ht="24.95" customHeight="1" x14ac:dyDescent="0.25">
      <c r="A83" s="171"/>
      <c r="B83" s="168" t="s">
        <v>133</v>
      </c>
      <c r="C83" s="172" t="s">
        <v>236</v>
      </c>
      <c r="D83" s="168" t="s">
        <v>237</v>
      </c>
      <c r="E83" s="168" t="s">
        <v>122</v>
      </c>
      <c r="F83" s="169">
        <v>4.05</v>
      </c>
      <c r="G83" s="170"/>
      <c r="H83" s="170"/>
      <c r="I83" s="170">
        <f t="shared" si="18"/>
        <v>0</v>
      </c>
      <c r="J83" s="168">
        <f t="shared" si="19"/>
        <v>81.040000000000006</v>
      </c>
      <c r="K83" s="1">
        <f t="shared" si="20"/>
        <v>0</v>
      </c>
      <c r="L83" s="1">
        <f t="shared" si="23"/>
        <v>0</v>
      </c>
      <c r="M83" s="1"/>
      <c r="N83" s="1">
        <v>20.010000000000002</v>
      </c>
      <c r="O83" s="1"/>
      <c r="P83" s="167">
        <f t="shared" si="24"/>
        <v>4.4999999999999998E-2</v>
      </c>
      <c r="Q83" s="173"/>
      <c r="R83" s="173">
        <v>1.11E-2</v>
      </c>
      <c r="S83" s="167"/>
      <c r="Z83">
        <v>0</v>
      </c>
    </row>
    <row r="84" spans="1:26" ht="24.95" customHeight="1" x14ac:dyDescent="0.25">
      <c r="A84" s="171"/>
      <c r="B84" s="168" t="s">
        <v>133</v>
      </c>
      <c r="C84" s="172" t="s">
        <v>238</v>
      </c>
      <c r="D84" s="168" t="s">
        <v>239</v>
      </c>
      <c r="E84" s="168" t="s">
        <v>122</v>
      </c>
      <c r="F84" s="169">
        <v>1.95</v>
      </c>
      <c r="G84" s="170"/>
      <c r="H84" s="170"/>
      <c r="I84" s="170">
        <f t="shared" si="18"/>
        <v>0</v>
      </c>
      <c r="J84" s="168">
        <f t="shared" si="19"/>
        <v>8.6999999999999993</v>
      </c>
      <c r="K84" s="1">
        <f t="shared" si="20"/>
        <v>0</v>
      </c>
      <c r="L84" s="1">
        <f t="shared" si="23"/>
        <v>0</v>
      </c>
      <c r="M84" s="1"/>
      <c r="N84" s="1">
        <v>4.46</v>
      </c>
      <c r="O84" s="1"/>
      <c r="P84" s="167">
        <f t="shared" si="24"/>
        <v>9.7000000000000003E-2</v>
      </c>
      <c r="Q84" s="173"/>
      <c r="R84" s="173">
        <v>4.9799999999999997E-2</v>
      </c>
      <c r="S84" s="167"/>
      <c r="Z84">
        <v>0</v>
      </c>
    </row>
    <row r="85" spans="1:26" ht="24.95" customHeight="1" x14ac:dyDescent="0.25">
      <c r="A85" s="171"/>
      <c r="B85" s="168" t="s">
        <v>133</v>
      </c>
      <c r="C85" s="172" t="s">
        <v>240</v>
      </c>
      <c r="D85" s="168" t="s">
        <v>241</v>
      </c>
      <c r="E85" s="168" t="s">
        <v>122</v>
      </c>
      <c r="F85" s="169">
        <v>136.47999999999999</v>
      </c>
      <c r="G85" s="170"/>
      <c r="H85" s="170"/>
      <c r="I85" s="170">
        <f t="shared" si="18"/>
        <v>0</v>
      </c>
      <c r="J85" s="168">
        <f t="shared" si="19"/>
        <v>2904.29</v>
      </c>
      <c r="K85" s="1">
        <f t="shared" si="20"/>
        <v>0</v>
      </c>
      <c r="L85" s="1">
        <f t="shared" si="23"/>
        <v>0</v>
      </c>
      <c r="M85" s="1"/>
      <c r="N85" s="1">
        <v>21.28</v>
      </c>
      <c r="O85" s="1"/>
      <c r="P85" s="167">
        <f t="shared" si="24"/>
        <v>1.417</v>
      </c>
      <c r="Q85" s="173"/>
      <c r="R85" s="173">
        <v>1.038E-2</v>
      </c>
      <c r="S85" s="167"/>
      <c r="Z85">
        <v>0</v>
      </c>
    </row>
    <row r="86" spans="1:26" ht="24.95" customHeight="1" x14ac:dyDescent="0.25">
      <c r="A86" s="171"/>
      <c r="B86" s="168" t="s">
        <v>133</v>
      </c>
      <c r="C86" s="172" t="s">
        <v>242</v>
      </c>
      <c r="D86" s="168" t="s">
        <v>243</v>
      </c>
      <c r="E86" s="168" t="s">
        <v>244</v>
      </c>
      <c r="F86" s="169">
        <v>7.4359999999999999</v>
      </c>
      <c r="G86" s="170"/>
      <c r="H86" s="170"/>
      <c r="I86" s="170">
        <f t="shared" si="18"/>
        <v>0</v>
      </c>
      <c r="J86" s="168">
        <f t="shared" si="19"/>
        <v>104.33</v>
      </c>
      <c r="K86" s="1">
        <f t="shared" si="20"/>
        <v>0</v>
      </c>
      <c r="L86" s="1">
        <f t="shared" si="23"/>
        <v>0</v>
      </c>
      <c r="M86" s="1"/>
      <c r="N86" s="1">
        <v>14.03</v>
      </c>
      <c r="O86" s="1"/>
      <c r="P86" s="167">
        <f t="shared" si="24"/>
        <v>7.0000000000000007E-2</v>
      </c>
      <c r="Q86" s="173"/>
      <c r="R86" s="173">
        <v>9.3699999999999999E-3</v>
      </c>
      <c r="S86" s="167"/>
      <c r="Z86">
        <v>0</v>
      </c>
    </row>
    <row r="87" spans="1:26" ht="35.1" customHeight="1" x14ac:dyDescent="0.25">
      <c r="A87" s="171"/>
      <c r="B87" s="168" t="s">
        <v>133</v>
      </c>
      <c r="C87" s="172" t="s">
        <v>245</v>
      </c>
      <c r="D87" s="168" t="s">
        <v>246</v>
      </c>
      <c r="E87" s="168" t="s">
        <v>122</v>
      </c>
      <c r="F87" s="169">
        <v>105.66080000000001</v>
      </c>
      <c r="G87" s="170"/>
      <c r="H87" s="170"/>
      <c r="I87" s="170">
        <f t="shared" si="18"/>
        <v>0</v>
      </c>
      <c r="J87" s="168">
        <f t="shared" si="19"/>
        <v>1553.21</v>
      </c>
      <c r="K87" s="1">
        <f t="shared" si="20"/>
        <v>0</v>
      </c>
      <c r="L87" s="1">
        <f t="shared" si="23"/>
        <v>0</v>
      </c>
      <c r="M87" s="1"/>
      <c r="N87" s="1">
        <v>14.7</v>
      </c>
      <c r="O87" s="1"/>
      <c r="P87" s="167">
        <f t="shared" si="24"/>
        <v>0.39500000000000002</v>
      </c>
      <c r="Q87" s="173"/>
      <c r="R87" s="173">
        <v>3.7399999999999998E-3</v>
      </c>
      <c r="S87" s="167"/>
      <c r="Z87">
        <v>0</v>
      </c>
    </row>
    <row r="88" spans="1:26" ht="24.95" customHeight="1" x14ac:dyDescent="0.25">
      <c r="A88" s="171"/>
      <c r="B88" s="168" t="s">
        <v>133</v>
      </c>
      <c r="C88" s="172" t="s">
        <v>247</v>
      </c>
      <c r="D88" s="168" t="s">
        <v>248</v>
      </c>
      <c r="E88" s="168" t="s">
        <v>122</v>
      </c>
      <c r="F88" s="169">
        <v>105.661</v>
      </c>
      <c r="G88" s="170"/>
      <c r="H88" s="170"/>
      <c r="I88" s="170">
        <f t="shared" si="18"/>
        <v>0</v>
      </c>
      <c r="J88" s="168">
        <f t="shared" si="19"/>
        <v>1727.56</v>
      </c>
      <c r="K88" s="1">
        <f t="shared" si="20"/>
        <v>0</v>
      </c>
      <c r="L88" s="1">
        <f t="shared" si="23"/>
        <v>0</v>
      </c>
      <c r="M88" s="1"/>
      <c r="N88" s="1">
        <v>16.350000000000001</v>
      </c>
      <c r="O88" s="1"/>
      <c r="P88" s="167">
        <f t="shared" si="24"/>
        <v>1.149</v>
      </c>
      <c r="Q88" s="173"/>
      <c r="R88" s="173">
        <v>1.0869999999999999E-2</v>
      </c>
      <c r="S88" s="167"/>
      <c r="Z88">
        <v>0</v>
      </c>
    </row>
    <row r="89" spans="1:26" x14ac:dyDescent="0.25">
      <c r="A89" s="156"/>
      <c r="B89" s="156"/>
      <c r="C89" s="156"/>
      <c r="D89" s="156" t="s">
        <v>77</v>
      </c>
      <c r="E89" s="156"/>
      <c r="F89" s="167"/>
      <c r="G89" s="159"/>
      <c r="H89" s="159">
        <f>ROUND((SUM(M61:M88))/1,2)</f>
        <v>0</v>
      </c>
      <c r="I89" s="159">
        <f>ROUND((SUM(I61:I88))/1,2)</f>
        <v>0</v>
      </c>
      <c r="J89" s="156"/>
      <c r="K89" s="156"/>
      <c r="L89" s="156">
        <f>ROUND((SUM(L61:L88))/1,2)</f>
        <v>0</v>
      </c>
      <c r="M89" s="156">
        <f>ROUND((SUM(M61:M88))/1,2)</f>
        <v>0</v>
      </c>
      <c r="N89" s="156"/>
      <c r="O89" s="156"/>
      <c r="P89" s="174">
        <f>ROUND((SUM(P61:P88))/1,2)</f>
        <v>134.11000000000001</v>
      </c>
      <c r="Q89" s="153"/>
      <c r="R89" s="153"/>
      <c r="S89" s="174">
        <f>ROUND((SUM(S61:S88))/1,2)</f>
        <v>0</v>
      </c>
      <c r="T89" s="153"/>
      <c r="U89" s="153"/>
      <c r="V89" s="153"/>
      <c r="W89" s="153"/>
      <c r="X89" s="153"/>
      <c r="Y89" s="153"/>
      <c r="Z89" s="153"/>
    </row>
    <row r="90" spans="1:26" x14ac:dyDescent="0.25">
      <c r="A90" s="1"/>
      <c r="B90" s="1"/>
      <c r="C90" s="1"/>
      <c r="D90" s="1"/>
      <c r="E90" s="1"/>
      <c r="F90" s="163"/>
      <c r="G90" s="149"/>
      <c r="H90" s="149"/>
      <c r="I90" s="149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6"/>
      <c r="B91" s="156"/>
      <c r="C91" s="156"/>
      <c r="D91" s="156" t="s">
        <v>78</v>
      </c>
      <c r="E91" s="156"/>
      <c r="F91" s="16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3"/>
      <c r="R91" s="153"/>
      <c r="S91" s="156"/>
      <c r="T91" s="153"/>
      <c r="U91" s="153"/>
      <c r="V91" s="153"/>
      <c r="W91" s="153"/>
      <c r="X91" s="153"/>
      <c r="Y91" s="153"/>
      <c r="Z91" s="153"/>
    </row>
    <row r="92" spans="1:26" ht="24.95" customHeight="1" x14ac:dyDescent="0.25">
      <c r="A92" s="171"/>
      <c r="B92" s="168" t="s">
        <v>133</v>
      </c>
      <c r="C92" s="172" t="s">
        <v>249</v>
      </c>
      <c r="D92" s="168" t="s">
        <v>250</v>
      </c>
      <c r="E92" s="168" t="s">
        <v>160</v>
      </c>
      <c r="F92" s="169">
        <v>8</v>
      </c>
      <c r="G92" s="170"/>
      <c r="H92" s="170"/>
      <c r="I92" s="170">
        <f t="shared" ref="I92:I101" si="25">ROUND(F92*(G92+H92),2)</f>
        <v>0</v>
      </c>
      <c r="J92" s="168">
        <f t="shared" ref="J92:J101" si="26">ROUND(F92*(N92),2)</f>
        <v>31.2</v>
      </c>
      <c r="K92" s="1">
        <f t="shared" ref="K92:K101" si="27">ROUND(F92*(O92),2)</f>
        <v>0</v>
      </c>
      <c r="L92" s="1">
        <f>ROUND(F92*(G92),2)</f>
        <v>0</v>
      </c>
      <c r="M92" s="1"/>
      <c r="N92" s="1">
        <v>3.9</v>
      </c>
      <c r="O92" s="1"/>
      <c r="P92" s="167">
        <f>ROUND(F92*(R92),3)</f>
        <v>2E-3</v>
      </c>
      <c r="Q92" s="173"/>
      <c r="R92" s="173">
        <v>2.0000000000000001E-4</v>
      </c>
      <c r="S92" s="167"/>
      <c r="Z92">
        <v>0</v>
      </c>
    </row>
    <row r="93" spans="1:26" ht="24.95" customHeight="1" x14ac:dyDescent="0.25">
      <c r="A93" s="171"/>
      <c r="B93" s="168" t="s">
        <v>210</v>
      </c>
      <c r="C93" s="172" t="s">
        <v>251</v>
      </c>
      <c r="D93" s="168" t="s">
        <v>252</v>
      </c>
      <c r="E93" s="168" t="s">
        <v>160</v>
      </c>
      <c r="F93" s="169">
        <v>8</v>
      </c>
      <c r="G93" s="170"/>
      <c r="H93" s="170"/>
      <c r="I93" s="170">
        <f t="shared" si="25"/>
        <v>0</v>
      </c>
      <c r="J93" s="168">
        <f t="shared" si="26"/>
        <v>85.2</v>
      </c>
      <c r="K93" s="1">
        <f t="shared" si="27"/>
        <v>0</v>
      </c>
      <c r="L93" s="1"/>
      <c r="M93" s="1">
        <f>ROUND(F93*(H93),2)</f>
        <v>0</v>
      </c>
      <c r="N93" s="1">
        <v>10.65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253</v>
      </c>
      <c r="C94" s="172" t="s">
        <v>254</v>
      </c>
      <c r="D94" s="168" t="s">
        <v>255</v>
      </c>
      <c r="E94" s="168" t="s">
        <v>122</v>
      </c>
      <c r="F94" s="169">
        <v>92.6</v>
      </c>
      <c r="G94" s="170"/>
      <c r="H94" s="170"/>
      <c r="I94" s="170">
        <f t="shared" si="25"/>
        <v>0</v>
      </c>
      <c r="J94" s="168">
        <f t="shared" si="26"/>
        <v>375.96</v>
      </c>
      <c r="K94" s="1">
        <f t="shared" si="27"/>
        <v>0</v>
      </c>
      <c r="L94" s="1">
        <f t="shared" ref="L94:L101" si="28">ROUND(F94*(G94),2)</f>
        <v>0</v>
      </c>
      <c r="M94" s="1"/>
      <c r="N94" s="1">
        <v>4.0599999999999996</v>
      </c>
      <c r="O94" s="1"/>
      <c r="P94" s="167">
        <f>ROUND(F94*(R94),3)</f>
        <v>0.54800000000000004</v>
      </c>
      <c r="Q94" s="173"/>
      <c r="R94" s="173">
        <v>5.9199999999999999E-3</v>
      </c>
      <c r="S94" s="167"/>
      <c r="Z94">
        <v>0</v>
      </c>
    </row>
    <row r="95" spans="1:26" ht="24.95" customHeight="1" x14ac:dyDescent="0.25">
      <c r="A95" s="171"/>
      <c r="B95" s="168" t="s">
        <v>253</v>
      </c>
      <c r="C95" s="172" t="s">
        <v>256</v>
      </c>
      <c r="D95" s="168" t="s">
        <v>257</v>
      </c>
      <c r="E95" s="168" t="s">
        <v>122</v>
      </c>
      <c r="F95" s="169">
        <v>59.287999999999997</v>
      </c>
      <c r="G95" s="170"/>
      <c r="H95" s="170"/>
      <c r="I95" s="170">
        <f t="shared" si="25"/>
        <v>0</v>
      </c>
      <c r="J95" s="168">
        <f t="shared" si="26"/>
        <v>240.71</v>
      </c>
      <c r="K95" s="1">
        <f t="shared" si="27"/>
        <v>0</v>
      </c>
      <c r="L95" s="1">
        <f t="shared" si="28"/>
        <v>0</v>
      </c>
      <c r="M95" s="1"/>
      <c r="N95" s="1">
        <v>4.0599999999999996</v>
      </c>
      <c r="O95" s="1"/>
      <c r="P95" s="167">
        <f>ROUND(F95*(R95),3)</f>
        <v>0.35099999999999998</v>
      </c>
      <c r="Q95" s="173"/>
      <c r="R95" s="173">
        <v>5.9199999999999999E-3</v>
      </c>
      <c r="S95" s="167"/>
      <c r="Z95">
        <v>0</v>
      </c>
    </row>
    <row r="96" spans="1:26" ht="24.95" customHeight="1" x14ac:dyDescent="0.25">
      <c r="A96" s="171"/>
      <c r="B96" s="168" t="s">
        <v>133</v>
      </c>
      <c r="C96" s="172" t="s">
        <v>258</v>
      </c>
      <c r="D96" s="168" t="s">
        <v>259</v>
      </c>
      <c r="E96" s="168" t="s">
        <v>122</v>
      </c>
      <c r="F96" s="169">
        <v>73.3</v>
      </c>
      <c r="G96" s="170"/>
      <c r="H96" s="170"/>
      <c r="I96" s="170">
        <f t="shared" si="25"/>
        <v>0</v>
      </c>
      <c r="J96" s="168">
        <f t="shared" si="26"/>
        <v>186.92</v>
      </c>
      <c r="K96" s="1">
        <f t="shared" si="27"/>
        <v>0</v>
      </c>
      <c r="L96" s="1">
        <f t="shared" si="28"/>
        <v>0</v>
      </c>
      <c r="M96" s="1"/>
      <c r="N96" s="1">
        <v>2.5499999999999998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133</v>
      </c>
      <c r="C97" s="172" t="s">
        <v>260</v>
      </c>
      <c r="D97" s="168" t="s">
        <v>261</v>
      </c>
      <c r="E97" s="168" t="s">
        <v>209</v>
      </c>
      <c r="F97" s="169">
        <v>169.45560975609754</v>
      </c>
      <c r="G97" s="170"/>
      <c r="H97" s="170"/>
      <c r="I97" s="170">
        <f t="shared" si="25"/>
        <v>0</v>
      </c>
      <c r="J97" s="168">
        <f t="shared" si="26"/>
        <v>323.66000000000003</v>
      </c>
      <c r="K97" s="1">
        <f t="shared" si="27"/>
        <v>0</v>
      </c>
      <c r="L97" s="1">
        <f t="shared" si="28"/>
        <v>0</v>
      </c>
      <c r="M97" s="1"/>
      <c r="N97" s="1">
        <v>1.9100000000000001</v>
      </c>
      <c r="O97" s="1"/>
      <c r="P97" s="167">
        <f>ROUND(F97*(R97),3)</f>
        <v>0.14399999999999999</v>
      </c>
      <c r="Q97" s="173"/>
      <c r="R97" s="173">
        <v>8.4999999999999995E-4</v>
      </c>
      <c r="S97" s="167"/>
      <c r="Z97">
        <v>0</v>
      </c>
    </row>
    <row r="98" spans="1:26" ht="24.95" customHeight="1" x14ac:dyDescent="0.25">
      <c r="A98" s="171"/>
      <c r="B98" s="168" t="s">
        <v>253</v>
      </c>
      <c r="C98" s="172" t="s">
        <v>262</v>
      </c>
      <c r="D98" s="168" t="s">
        <v>263</v>
      </c>
      <c r="E98" s="168" t="s">
        <v>122</v>
      </c>
      <c r="F98" s="169">
        <v>34.85</v>
      </c>
      <c r="G98" s="170"/>
      <c r="H98" s="170"/>
      <c r="I98" s="170">
        <f t="shared" si="25"/>
        <v>0</v>
      </c>
      <c r="J98" s="168">
        <f t="shared" si="26"/>
        <v>45.65</v>
      </c>
      <c r="K98" s="1">
        <f t="shared" si="27"/>
        <v>0</v>
      </c>
      <c r="L98" s="1">
        <f t="shared" si="28"/>
        <v>0</v>
      </c>
      <c r="M98" s="1"/>
      <c r="N98" s="1">
        <v>1.31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253</v>
      </c>
      <c r="C99" s="172" t="s">
        <v>264</v>
      </c>
      <c r="D99" s="168" t="s">
        <v>265</v>
      </c>
      <c r="E99" s="168" t="s">
        <v>122</v>
      </c>
      <c r="F99" s="169">
        <v>34.85</v>
      </c>
      <c r="G99" s="170"/>
      <c r="H99" s="170"/>
      <c r="I99" s="170">
        <f t="shared" si="25"/>
        <v>0</v>
      </c>
      <c r="J99" s="168">
        <f t="shared" si="26"/>
        <v>32.76</v>
      </c>
      <c r="K99" s="1">
        <f t="shared" si="27"/>
        <v>0</v>
      </c>
      <c r="L99" s="1">
        <f t="shared" si="28"/>
        <v>0</v>
      </c>
      <c r="M99" s="1"/>
      <c r="N99" s="1">
        <v>0.94</v>
      </c>
      <c r="O99" s="1"/>
      <c r="P99" s="167">
        <f>ROUND(F99*(R99),3)</f>
        <v>2.1999999999999999E-2</v>
      </c>
      <c r="Q99" s="173"/>
      <c r="R99" s="173">
        <v>6.2E-4</v>
      </c>
      <c r="S99" s="167"/>
      <c r="Z99">
        <v>0</v>
      </c>
    </row>
    <row r="100" spans="1:26" ht="24.95" customHeight="1" x14ac:dyDescent="0.25">
      <c r="A100" s="171"/>
      <c r="B100" s="168" t="s">
        <v>266</v>
      </c>
      <c r="C100" s="172" t="s">
        <v>267</v>
      </c>
      <c r="D100" s="168" t="s">
        <v>268</v>
      </c>
      <c r="E100" s="168" t="s">
        <v>122</v>
      </c>
      <c r="F100" s="169">
        <v>34.85</v>
      </c>
      <c r="G100" s="170"/>
      <c r="H100" s="170"/>
      <c r="I100" s="170">
        <f t="shared" si="25"/>
        <v>0</v>
      </c>
      <c r="J100" s="168">
        <f t="shared" si="26"/>
        <v>28.58</v>
      </c>
      <c r="K100" s="1">
        <f t="shared" si="27"/>
        <v>0</v>
      </c>
      <c r="L100" s="1">
        <f t="shared" si="28"/>
        <v>0</v>
      </c>
      <c r="M100" s="1"/>
      <c r="N100" s="1">
        <v>0.82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133</v>
      </c>
      <c r="C101" s="172" t="s">
        <v>269</v>
      </c>
      <c r="D101" s="168" t="s">
        <v>270</v>
      </c>
      <c r="E101" s="168" t="s">
        <v>209</v>
      </c>
      <c r="F101" s="169">
        <v>57.839999999999996</v>
      </c>
      <c r="G101" s="170"/>
      <c r="H101" s="170"/>
      <c r="I101" s="170">
        <f t="shared" si="25"/>
        <v>0</v>
      </c>
      <c r="J101" s="168">
        <f t="shared" si="26"/>
        <v>256.23</v>
      </c>
      <c r="K101" s="1">
        <f t="shared" si="27"/>
        <v>0</v>
      </c>
      <c r="L101" s="1">
        <f t="shared" si="28"/>
        <v>0</v>
      </c>
      <c r="M101" s="1"/>
      <c r="N101" s="1">
        <v>4.43</v>
      </c>
      <c r="O101" s="1"/>
      <c r="P101" s="167">
        <f>ROUND(F101*(R101),3)</f>
        <v>5.7000000000000002E-2</v>
      </c>
      <c r="Q101" s="173"/>
      <c r="R101" s="173">
        <v>9.8999999999999999E-4</v>
      </c>
      <c r="S101" s="167"/>
      <c r="Z101">
        <v>0</v>
      </c>
    </row>
    <row r="102" spans="1:26" x14ac:dyDescent="0.25">
      <c r="A102" s="156"/>
      <c r="B102" s="156"/>
      <c r="C102" s="156"/>
      <c r="D102" s="156" t="s">
        <v>78</v>
      </c>
      <c r="E102" s="156"/>
      <c r="F102" s="167"/>
      <c r="G102" s="159"/>
      <c r="H102" s="159">
        <f>ROUND((SUM(M91:M101))/1,2)</f>
        <v>0</v>
      </c>
      <c r="I102" s="159">
        <f>ROUND((SUM(I91:I101))/1,2)</f>
        <v>0</v>
      </c>
      <c r="J102" s="156"/>
      <c r="K102" s="156"/>
      <c r="L102" s="156">
        <f>ROUND((SUM(L91:L101))/1,2)</f>
        <v>0</v>
      </c>
      <c r="M102" s="156">
        <f>ROUND((SUM(M91:M101))/1,2)</f>
        <v>0</v>
      </c>
      <c r="N102" s="156"/>
      <c r="O102" s="156"/>
      <c r="P102" s="174">
        <f>ROUND((SUM(P91:P101))/1,2)</f>
        <v>1.1200000000000001</v>
      </c>
      <c r="Q102" s="153"/>
      <c r="R102" s="153"/>
      <c r="S102" s="174">
        <f>ROUND((SUM(S91:S101))/1,2)</f>
        <v>0</v>
      </c>
      <c r="T102" s="153"/>
      <c r="U102" s="153"/>
      <c r="V102" s="153"/>
      <c r="W102" s="153"/>
      <c r="X102" s="153"/>
      <c r="Y102" s="153"/>
      <c r="Z102" s="153"/>
    </row>
    <row r="103" spans="1:26" x14ac:dyDescent="0.25">
      <c r="A103" s="1"/>
      <c r="B103" s="1"/>
      <c r="C103" s="1"/>
      <c r="D103" s="1"/>
      <c r="E103" s="1"/>
      <c r="F103" s="163"/>
      <c r="G103" s="149"/>
      <c r="H103" s="149"/>
      <c r="I103" s="149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6"/>
      <c r="B104" s="156"/>
      <c r="C104" s="156"/>
      <c r="D104" s="156" t="s">
        <v>79</v>
      </c>
      <c r="E104" s="156"/>
      <c r="F104" s="167"/>
      <c r="G104" s="157"/>
      <c r="H104" s="157"/>
      <c r="I104" s="157"/>
      <c r="J104" s="156"/>
      <c r="K104" s="156"/>
      <c r="L104" s="156"/>
      <c r="M104" s="156"/>
      <c r="N104" s="156"/>
      <c r="O104" s="156"/>
      <c r="P104" s="156"/>
      <c r="Q104" s="153"/>
      <c r="R104" s="153"/>
      <c r="S104" s="156"/>
      <c r="T104" s="153"/>
      <c r="U104" s="153"/>
      <c r="V104" s="153"/>
      <c r="W104" s="153"/>
      <c r="X104" s="153"/>
      <c r="Y104" s="153"/>
      <c r="Z104" s="153"/>
    </row>
    <row r="105" spans="1:26" ht="24.95" customHeight="1" x14ac:dyDescent="0.25">
      <c r="A105" s="171"/>
      <c r="B105" s="168" t="s">
        <v>133</v>
      </c>
      <c r="C105" s="172" t="s">
        <v>271</v>
      </c>
      <c r="D105" s="168" t="s">
        <v>272</v>
      </c>
      <c r="E105" s="168" t="s">
        <v>148</v>
      </c>
      <c r="F105" s="169">
        <v>349.2320779646613</v>
      </c>
      <c r="G105" s="170"/>
      <c r="H105" s="170"/>
      <c r="I105" s="170">
        <f>ROUND(F105*(G105+H105),2)</f>
        <v>0</v>
      </c>
      <c r="J105" s="168">
        <f>ROUND(F105*(N105),2)</f>
        <v>2654.16</v>
      </c>
      <c r="K105" s="1">
        <f>ROUND(F105*(O105),2)</f>
        <v>0</v>
      </c>
      <c r="L105" s="1">
        <f>ROUND(F105*(G105),2)</f>
        <v>0</v>
      </c>
      <c r="M105" s="1"/>
      <c r="N105" s="1">
        <v>7.6</v>
      </c>
      <c r="O105" s="1"/>
      <c r="P105" s="167"/>
      <c r="Q105" s="173"/>
      <c r="R105" s="173"/>
      <c r="S105" s="167"/>
      <c r="Z105">
        <v>0</v>
      </c>
    </row>
    <row r="106" spans="1:26" x14ac:dyDescent="0.25">
      <c r="A106" s="156"/>
      <c r="B106" s="156"/>
      <c r="C106" s="156"/>
      <c r="D106" s="156" t="s">
        <v>79</v>
      </c>
      <c r="E106" s="156"/>
      <c r="F106" s="167"/>
      <c r="G106" s="159"/>
      <c r="H106" s="159">
        <f>ROUND((SUM(M104:M105))/1,2)</f>
        <v>0</v>
      </c>
      <c r="I106" s="159">
        <f>ROUND((SUM(I104:I105))/1,2)</f>
        <v>0</v>
      </c>
      <c r="J106" s="156"/>
      <c r="K106" s="156"/>
      <c r="L106" s="156">
        <f>ROUND((SUM(L104:L105))/1,2)</f>
        <v>0</v>
      </c>
      <c r="M106" s="156">
        <f>ROUND((SUM(M104:M105))/1,2)</f>
        <v>0</v>
      </c>
      <c r="N106" s="156"/>
      <c r="O106" s="156"/>
      <c r="P106" s="174">
        <f>ROUND((SUM(P104:P105))/1,2)</f>
        <v>0</v>
      </c>
      <c r="Q106" s="153"/>
      <c r="R106" s="153"/>
      <c r="S106" s="174">
        <f>ROUND((SUM(S104:S105))/1,2)</f>
        <v>0</v>
      </c>
      <c r="T106" s="153"/>
      <c r="U106" s="153"/>
      <c r="V106" s="153"/>
      <c r="W106" s="153"/>
      <c r="X106" s="153"/>
      <c r="Y106" s="153"/>
      <c r="Z106" s="153"/>
    </row>
    <row r="107" spans="1:26" x14ac:dyDescent="0.25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6"/>
      <c r="B108" s="156"/>
      <c r="C108" s="156"/>
      <c r="D108" s="2" t="s">
        <v>72</v>
      </c>
      <c r="E108" s="156"/>
      <c r="F108" s="167"/>
      <c r="G108" s="159"/>
      <c r="H108" s="159">
        <f>ROUND((SUM(M9:M107))/2,2)</f>
        <v>0</v>
      </c>
      <c r="I108" s="159">
        <f>ROUND((SUM(I9:I107))/2,2)</f>
        <v>0</v>
      </c>
      <c r="J108" s="157"/>
      <c r="K108" s="156"/>
      <c r="L108" s="157">
        <f>ROUND((SUM(L9:L107))/2,2)</f>
        <v>0</v>
      </c>
      <c r="M108" s="157">
        <f>ROUND((SUM(M9:M107))/2,2)</f>
        <v>0</v>
      </c>
      <c r="N108" s="156"/>
      <c r="O108" s="156"/>
      <c r="P108" s="174">
        <f>ROUND((SUM(P9:P107))/2,2)</f>
        <v>349.23</v>
      </c>
      <c r="S108" s="174">
        <f>ROUND((SUM(S9:S107))/2,2)</f>
        <v>0</v>
      </c>
    </row>
    <row r="109" spans="1:26" x14ac:dyDescent="0.25">
      <c r="A109" s="1"/>
      <c r="B109" s="1"/>
      <c r="C109" s="1"/>
      <c r="D109" s="1"/>
      <c r="E109" s="1"/>
      <c r="F109" s="163"/>
      <c r="G109" s="149"/>
      <c r="H109" s="149"/>
      <c r="I109" s="149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56"/>
      <c r="B110" s="156"/>
      <c r="C110" s="156"/>
      <c r="D110" s="2" t="s">
        <v>80</v>
      </c>
      <c r="E110" s="156"/>
      <c r="F110" s="167"/>
      <c r="G110" s="157"/>
      <c r="H110" s="157"/>
      <c r="I110" s="157"/>
      <c r="J110" s="156"/>
      <c r="K110" s="156"/>
      <c r="L110" s="156"/>
      <c r="M110" s="156"/>
      <c r="N110" s="156"/>
      <c r="O110" s="156"/>
      <c r="P110" s="156"/>
      <c r="Q110" s="153"/>
      <c r="R110" s="153"/>
      <c r="S110" s="156"/>
      <c r="T110" s="153"/>
      <c r="U110" s="153"/>
      <c r="V110" s="153"/>
      <c r="W110" s="153"/>
      <c r="X110" s="153"/>
      <c r="Y110" s="153"/>
      <c r="Z110" s="153"/>
    </row>
    <row r="111" spans="1:26" x14ac:dyDescent="0.25">
      <c r="A111" s="156"/>
      <c r="B111" s="156"/>
      <c r="C111" s="156"/>
      <c r="D111" s="156" t="s">
        <v>81</v>
      </c>
      <c r="E111" s="156"/>
      <c r="F111" s="167"/>
      <c r="G111" s="157"/>
      <c r="H111" s="157"/>
      <c r="I111" s="157"/>
      <c r="J111" s="156"/>
      <c r="K111" s="156"/>
      <c r="L111" s="156"/>
      <c r="M111" s="156"/>
      <c r="N111" s="156"/>
      <c r="O111" s="156"/>
      <c r="P111" s="156"/>
      <c r="Q111" s="153"/>
      <c r="R111" s="153"/>
      <c r="S111" s="156"/>
      <c r="T111" s="153"/>
      <c r="U111" s="153"/>
      <c r="V111" s="153"/>
      <c r="W111" s="153"/>
      <c r="X111" s="153"/>
      <c r="Y111" s="153"/>
      <c r="Z111" s="153"/>
    </row>
    <row r="112" spans="1:26" ht="24.95" customHeight="1" x14ac:dyDescent="0.25">
      <c r="A112" s="171"/>
      <c r="B112" s="168" t="s">
        <v>273</v>
      </c>
      <c r="C112" s="172" t="s">
        <v>274</v>
      </c>
      <c r="D112" s="168" t="s">
        <v>275</v>
      </c>
      <c r="E112" s="168" t="s">
        <v>148</v>
      </c>
      <c r="F112" s="169">
        <v>0.68737424999999996</v>
      </c>
      <c r="G112" s="170"/>
      <c r="H112" s="170"/>
      <c r="I112" s="170">
        <f>ROUND(F112*(G112+H112),2)</f>
        <v>0</v>
      </c>
      <c r="J112" s="168">
        <f>ROUND(F112*(N112),2)</f>
        <v>13.31</v>
      </c>
      <c r="K112" s="1">
        <f>ROUND(F112*(O112),2)</f>
        <v>0</v>
      </c>
      <c r="L112" s="1">
        <f>ROUND(F112*(G112),2)</f>
        <v>0</v>
      </c>
      <c r="M112" s="1"/>
      <c r="N112" s="1">
        <v>19.36</v>
      </c>
      <c r="O112" s="1"/>
      <c r="P112" s="167"/>
      <c r="Q112" s="173"/>
      <c r="R112" s="173"/>
      <c r="S112" s="167"/>
      <c r="Z112">
        <v>0</v>
      </c>
    </row>
    <row r="113" spans="1:26" ht="24.95" customHeight="1" x14ac:dyDescent="0.25">
      <c r="A113" s="171"/>
      <c r="B113" s="168" t="s">
        <v>273</v>
      </c>
      <c r="C113" s="172" t="s">
        <v>276</v>
      </c>
      <c r="D113" s="168" t="s">
        <v>277</v>
      </c>
      <c r="E113" s="168" t="s">
        <v>122</v>
      </c>
      <c r="F113" s="169">
        <v>123.02</v>
      </c>
      <c r="G113" s="170"/>
      <c r="H113" s="170"/>
      <c r="I113" s="170">
        <f>ROUND(F113*(G113+H113),2)</f>
        <v>0</v>
      </c>
      <c r="J113" s="168">
        <f>ROUND(F113*(N113),2)</f>
        <v>15.99</v>
      </c>
      <c r="K113" s="1">
        <f>ROUND(F113*(O113),2)</f>
        <v>0</v>
      </c>
      <c r="L113" s="1">
        <f>ROUND(F113*(G113),2)</f>
        <v>0</v>
      </c>
      <c r="M113" s="1"/>
      <c r="N113" s="1">
        <v>0.13</v>
      </c>
      <c r="O113" s="1"/>
      <c r="P113" s="167"/>
      <c r="Q113" s="173"/>
      <c r="R113" s="173"/>
      <c r="S113" s="167"/>
      <c r="Z113">
        <v>0</v>
      </c>
    </row>
    <row r="114" spans="1:26" ht="24.95" customHeight="1" x14ac:dyDescent="0.25">
      <c r="A114" s="171"/>
      <c r="B114" s="168" t="s">
        <v>273</v>
      </c>
      <c r="C114" s="172" t="s">
        <v>278</v>
      </c>
      <c r="D114" s="168" t="s">
        <v>279</v>
      </c>
      <c r="E114" s="168" t="s">
        <v>122</v>
      </c>
      <c r="F114" s="169">
        <v>123.02</v>
      </c>
      <c r="G114" s="170"/>
      <c r="H114" s="170"/>
      <c r="I114" s="170">
        <f>ROUND(F114*(G114+H114),2)</f>
        <v>0</v>
      </c>
      <c r="J114" s="168">
        <f>ROUND(F114*(N114),2)</f>
        <v>159.93</v>
      </c>
      <c r="K114" s="1">
        <f>ROUND(F114*(O114),2)</f>
        <v>0</v>
      </c>
      <c r="L114" s="1">
        <f>ROUND(F114*(G114),2)</f>
        <v>0</v>
      </c>
      <c r="M114" s="1"/>
      <c r="N114" s="1">
        <v>1.3</v>
      </c>
      <c r="O114" s="1"/>
      <c r="P114" s="167">
        <f>ROUND(F114*(R114),3)</f>
        <v>4.9000000000000002E-2</v>
      </c>
      <c r="Q114" s="173"/>
      <c r="R114" s="173">
        <v>4.0000000000000002E-4</v>
      </c>
      <c r="S114" s="167"/>
      <c r="Z114">
        <v>0</v>
      </c>
    </row>
    <row r="115" spans="1:26" ht="24.95" customHeight="1" x14ac:dyDescent="0.25">
      <c r="A115" s="171"/>
      <c r="B115" s="168" t="s">
        <v>280</v>
      </c>
      <c r="C115" s="172" t="s">
        <v>281</v>
      </c>
      <c r="D115" s="168" t="s">
        <v>282</v>
      </c>
      <c r="E115" s="168" t="s">
        <v>122</v>
      </c>
      <c r="F115" s="169">
        <v>141.47299999999998</v>
      </c>
      <c r="G115" s="170"/>
      <c r="H115" s="170"/>
      <c r="I115" s="170">
        <f>ROUND(F115*(G115+H115),2)</f>
        <v>0</v>
      </c>
      <c r="J115" s="168">
        <f>ROUND(F115*(N115),2)</f>
        <v>325.39</v>
      </c>
      <c r="K115" s="1">
        <f>ROUND(F115*(O115),2)</f>
        <v>0</v>
      </c>
      <c r="L115" s="1"/>
      <c r="M115" s="1">
        <f>ROUND(F115*(H115),2)</f>
        <v>0</v>
      </c>
      <c r="N115" s="1">
        <v>2.2999999999999998</v>
      </c>
      <c r="O115" s="1"/>
      <c r="P115" s="167">
        <f>ROUND(F115*(R115),3)</f>
        <v>0.60099999999999998</v>
      </c>
      <c r="Q115" s="173"/>
      <c r="R115" s="173">
        <v>4.2500000000000003E-3</v>
      </c>
      <c r="S115" s="167"/>
      <c r="Z115">
        <v>0</v>
      </c>
    </row>
    <row r="116" spans="1:26" ht="24.95" customHeight="1" x14ac:dyDescent="0.25">
      <c r="A116" s="171"/>
      <c r="B116" s="168" t="s">
        <v>283</v>
      </c>
      <c r="C116" s="172" t="s">
        <v>284</v>
      </c>
      <c r="D116" s="168" t="s">
        <v>285</v>
      </c>
      <c r="E116" s="168" t="s">
        <v>148</v>
      </c>
      <c r="F116" s="169">
        <v>3.6905999999999994E-2</v>
      </c>
      <c r="G116" s="170"/>
      <c r="H116" s="170"/>
      <c r="I116" s="170">
        <f>ROUND(F116*(G116+H116),2)</f>
        <v>0</v>
      </c>
      <c r="J116" s="168">
        <f>ROUND(F116*(N116),2)</f>
        <v>37.590000000000003</v>
      </c>
      <c r="K116" s="1">
        <f>ROUND(F116*(O116),2)</f>
        <v>0</v>
      </c>
      <c r="L116" s="1"/>
      <c r="M116" s="1">
        <f>ROUND(F116*(H116),2)</f>
        <v>0</v>
      </c>
      <c r="N116" s="1">
        <v>1018.55</v>
      </c>
      <c r="O116" s="1"/>
      <c r="P116" s="167">
        <f>ROUND(F116*(R116),3)</f>
        <v>3.6999999999999998E-2</v>
      </c>
      <c r="Q116" s="173"/>
      <c r="R116" s="173">
        <v>1</v>
      </c>
      <c r="S116" s="167"/>
      <c r="Z116">
        <v>0</v>
      </c>
    </row>
    <row r="117" spans="1:26" x14ac:dyDescent="0.25">
      <c r="A117" s="156"/>
      <c r="B117" s="156"/>
      <c r="C117" s="156"/>
      <c r="D117" s="156" t="s">
        <v>81</v>
      </c>
      <c r="E117" s="156"/>
      <c r="F117" s="167"/>
      <c r="G117" s="159"/>
      <c r="H117" s="159">
        <f>ROUND((SUM(M111:M116))/1,2)</f>
        <v>0</v>
      </c>
      <c r="I117" s="159">
        <f>ROUND((SUM(I111:I116))/1,2)</f>
        <v>0</v>
      </c>
      <c r="J117" s="156"/>
      <c r="K117" s="156"/>
      <c r="L117" s="156">
        <f>ROUND((SUM(L111:L116))/1,2)</f>
        <v>0</v>
      </c>
      <c r="M117" s="156">
        <f>ROUND((SUM(M111:M116))/1,2)</f>
        <v>0</v>
      </c>
      <c r="N117" s="156"/>
      <c r="O117" s="156"/>
      <c r="P117" s="174">
        <f>ROUND((SUM(P111:P116))/1,2)</f>
        <v>0.69</v>
      </c>
      <c r="Q117" s="153"/>
      <c r="R117" s="153"/>
      <c r="S117" s="174">
        <f>ROUND((SUM(S111:S116))/1,2)</f>
        <v>0</v>
      </c>
      <c r="T117" s="153"/>
      <c r="U117" s="153"/>
      <c r="V117" s="153"/>
      <c r="W117" s="153"/>
      <c r="X117" s="153"/>
      <c r="Y117" s="153"/>
      <c r="Z117" s="153"/>
    </row>
    <row r="118" spans="1:26" x14ac:dyDescent="0.25">
      <c r="A118" s="1"/>
      <c r="B118" s="1"/>
      <c r="C118" s="1"/>
      <c r="D118" s="1"/>
      <c r="E118" s="1"/>
      <c r="F118" s="163"/>
      <c r="G118" s="149"/>
      <c r="H118" s="149"/>
      <c r="I118" s="149"/>
      <c r="J118" s="1"/>
      <c r="K118" s="1"/>
      <c r="L118" s="1"/>
      <c r="M118" s="1"/>
      <c r="N118" s="1"/>
      <c r="O118" s="1"/>
      <c r="P118" s="1"/>
      <c r="S118" s="1"/>
    </row>
    <row r="119" spans="1:26" x14ac:dyDescent="0.25">
      <c r="A119" s="156"/>
      <c r="B119" s="156"/>
      <c r="C119" s="156"/>
      <c r="D119" s="156" t="s">
        <v>82</v>
      </c>
      <c r="E119" s="156"/>
      <c r="F119" s="167"/>
      <c r="G119" s="157"/>
      <c r="H119" s="157"/>
      <c r="I119" s="157"/>
      <c r="J119" s="156"/>
      <c r="K119" s="156"/>
      <c r="L119" s="156"/>
      <c r="M119" s="156"/>
      <c r="N119" s="156"/>
      <c r="O119" s="156"/>
      <c r="P119" s="156"/>
      <c r="Q119" s="153"/>
      <c r="R119" s="153"/>
      <c r="S119" s="156"/>
      <c r="T119" s="153"/>
      <c r="U119" s="153"/>
      <c r="V119" s="153"/>
      <c r="W119" s="153"/>
      <c r="X119" s="153"/>
      <c r="Y119" s="153"/>
      <c r="Z119" s="153"/>
    </row>
    <row r="120" spans="1:26" ht="24.95" customHeight="1" x14ac:dyDescent="0.25">
      <c r="A120" s="171"/>
      <c r="B120" s="168" t="s">
        <v>280</v>
      </c>
      <c r="C120" s="172" t="s">
        <v>286</v>
      </c>
      <c r="D120" s="168" t="s">
        <v>287</v>
      </c>
      <c r="E120" s="168" t="s">
        <v>122</v>
      </c>
      <c r="F120" s="169">
        <v>98.972639999999998</v>
      </c>
      <c r="G120" s="170"/>
      <c r="H120" s="170"/>
      <c r="I120" s="170">
        <f t="shared" ref="I120:I128" si="29">ROUND(F120*(G120+H120),2)</f>
        <v>0</v>
      </c>
      <c r="J120" s="168">
        <f t="shared" ref="J120:J128" si="30">ROUND(F120*(N120),2)</f>
        <v>414.7</v>
      </c>
      <c r="K120" s="1">
        <f t="shared" ref="K120:K128" si="31">ROUND(F120*(O120),2)</f>
        <v>0</v>
      </c>
      <c r="L120" s="1"/>
      <c r="M120" s="1">
        <f>ROUND(F120*(H120),2)</f>
        <v>0</v>
      </c>
      <c r="N120" s="1">
        <v>4.1900000000000004</v>
      </c>
      <c r="O120" s="1"/>
      <c r="P120" s="167">
        <f>ROUND(F120*(R120),3)</f>
        <v>0.29699999999999999</v>
      </c>
      <c r="Q120" s="173"/>
      <c r="R120" s="173">
        <v>3.0000000000000001E-3</v>
      </c>
      <c r="S120" s="167"/>
      <c r="Z120">
        <v>0</v>
      </c>
    </row>
    <row r="121" spans="1:26" ht="24.95" customHeight="1" x14ac:dyDescent="0.25">
      <c r="A121" s="171"/>
      <c r="B121" s="168" t="s">
        <v>288</v>
      </c>
      <c r="C121" s="172" t="s">
        <v>289</v>
      </c>
      <c r="D121" s="168" t="s">
        <v>290</v>
      </c>
      <c r="E121" s="168" t="s">
        <v>291</v>
      </c>
      <c r="F121" s="169">
        <v>97.031999999999996</v>
      </c>
      <c r="G121" s="170"/>
      <c r="H121" s="170"/>
      <c r="I121" s="170">
        <f t="shared" si="29"/>
        <v>0</v>
      </c>
      <c r="J121" s="168">
        <f t="shared" si="30"/>
        <v>217.35</v>
      </c>
      <c r="K121" s="1">
        <f t="shared" si="31"/>
        <v>0</v>
      </c>
      <c r="L121" s="1">
        <f>ROUND(F121*(G121),2)</f>
        <v>0</v>
      </c>
      <c r="M121" s="1"/>
      <c r="N121" s="1">
        <v>2.2400000000000002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/>
      <c r="B122" s="168" t="s">
        <v>292</v>
      </c>
      <c r="C122" s="172" t="s">
        <v>293</v>
      </c>
      <c r="D122" s="168" t="s">
        <v>294</v>
      </c>
      <c r="E122" s="168" t="s">
        <v>122</v>
      </c>
      <c r="F122" s="169">
        <v>97.031999999999996</v>
      </c>
      <c r="G122" s="170"/>
      <c r="H122" s="170"/>
      <c r="I122" s="170">
        <f t="shared" si="29"/>
        <v>0</v>
      </c>
      <c r="J122" s="168">
        <f t="shared" si="30"/>
        <v>350.29</v>
      </c>
      <c r="K122" s="1">
        <f t="shared" si="31"/>
        <v>0</v>
      </c>
      <c r="L122" s="1">
        <f>ROUND(F122*(G122),2)</f>
        <v>0</v>
      </c>
      <c r="M122" s="1"/>
      <c r="N122" s="1">
        <v>3.61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/>
      <c r="B123" s="168" t="s">
        <v>295</v>
      </c>
      <c r="C123" s="172" t="s">
        <v>296</v>
      </c>
      <c r="D123" s="168" t="s">
        <v>297</v>
      </c>
      <c r="E123" s="168" t="s">
        <v>148</v>
      </c>
      <c r="F123" s="169">
        <v>3.1696529199999999</v>
      </c>
      <c r="G123" s="170"/>
      <c r="H123" s="170"/>
      <c r="I123" s="170">
        <f t="shared" si="29"/>
        <v>0</v>
      </c>
      <c r="J123" s="168">
        <f t="shared" si="30"/>
        <v>62.47</v>
      </c>
      <c r="K123" s="1">
        <f t="shared" si="31"/>
        <v>0</v>
      </c>
      <c r="L123" s="1">
        <f>ROUND(F123*(G123),2)</f>
        <v>0</v>
      </c>
      <c r="M123" s="1"/>
      <c r="N123" s="1">
        <v>19.71</v>
      </c>
      <c r="O123" s="1"/>
      <c r="P123" s="167"/>
      <c r="Q123" s="173"/>
      <c r="R123" s="173"/>
      <c r="S123" s="167"/>
      <c r="Z123">
        <v>0</v>
      </c>
    </row>
    <row r="124" spans="1:26" ht="24.95" customHeight="1" x14ac:dyDescent="0.25">
      <c r="A124" s="171"/>
      <c r="B124" s="168" t="s">
        <v>292</v>
      </c>
      <c r="C124" s="172" t="s">
        <v>298</v>
      </c>
      <c r="D124" s="168" t="s">
        <v>299</v>
      </c>
      <c r="E124" s="168" t="s">
        <v>122</v>
      </c>
      <c r="F124" s="169">
        <v>97.031999999999996</v>
      </c>
      <c r="G124" s="170"/>
      <c r="H124" s="170"/>
      <c r="I124" s="170">
        <f t="shared" si="29"/>
        <v>0</v>
      </c>
      <c r="J124" s="168">
        <f t="shared" si="30"/>
        <v>349.32</v>
      </c>
      <c r="K124" s="1">
        <f t="shared" si="31"/>
        <v>0</v>
      </c>
      <c r="L124" s="1">
        <f>ROUND(F124*(G124),2)</f>
        <v>0</v>
      </c>
      <c r="M124" s="1"/>
      <c r="N124" s="1">
        <v>3.6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/>
      <c r="B125" s="168" t="s">
        <v>292</v>
      </c>
      <c r="C125" s="172" t="s">
        <v>300</v>
      </c>
      <c r="D125" s="168" t="s">
        <v>301</v>
      </c>
      <c r="E125" s="168" t="s">
        <v>122</v>
      </c>
      <c r="F125" s="169">
        <v>73.3</v>
      </c>
      <c r="G125" s="170"/>
      <c r="H125" s="170"/>
      <c r="I125" s="170">
        <f t="shared" si="29"/>
        <v>0</v>
      </c>
      <c r="J125" s="168">
        <f t="shared" si="30"/>
        <v>37.380000000000003</v>
      </c>
      <c r="K125" s="1">
        <f t="shared" si="31"/>
        <v>0</v>
      </c>
      <c r="L125" s="1">
        <f>ROUND(F125*(G125),2)</f>
        <v>0</v>
      </c>
      <c r="M125" s="1"/>
      <c r="N125" s="1">
        <v>0.51</v>
      </c>
      <c r="O125" s="1"/>
      <c r="P125" s="167">
        <f>ROUND(F125*(R125),3)</f>
        <v>2E-3</v>
      </c>
      <c r="Q125" s="173"/>
      <c r="R125" s="173">
        <v>3.0000000000000001E-5</v>
      </c>
      <c r="S125" s="167"/>
      <c r="Z125">
        <v>0</v>
      </c>
    </row>
    <row r="126" spans="1:26" ht="24.95" customHeight="1" x14ac:dyDescent="0.25">
      <c r="A126" s="171"/>
      <c r="B126" s="168" t="s">
        <v>302</v>
      </c>
      <c r="C126" s="172" t="s">
        <v>303</v>
      </c>
      <c r="D126" s="168" t="s">
        <v>304</v>
      </c>
      <c r="E126" s="168" t="s">
        <v>122</v>
      </c>
      <c r="F126" s="169">
        <v>74.766000000000005</v>
      </c>
      <c r="G126" s="170"/>
      <c r="H126" s="170"/>
      <c r="I126" s="170">
        <f t="shared" si="29"/>
        <v>0</v>
      </c>
      <c r="J126" s="168">
        <f t="shared" si="30"/>
        <v>1534.2</v>
      </c>
      <c r="K126" s="1">
        <f t="shared" si="31"/>
        <v>0</v>
      </c>
      <c r="L126" s="1"/>
      <c r="M126" s="1">
        <f>ROUND(F126*(H126),2)</f>
        <v>0</v>
      </c>
      <c r="N126" s="1">
        <v>20.52</v>
      </c>
      <c r="O126" s="1"/>
      <c r="P126" s="167">
        <f>ROUND(F126*(R126),3)</f>
        <v>2.093</v>
      </c>
      <c r="Q126" s="173"/>
      <c r="R126" s="173">
        <v>2.8000000000000001E-2</v>
      </c>
      <c r="S126" s="167"/>
      <c r="Z126">
        <v>0</v>
      </c>
    </row>
    <row r="127" spans="1:26" ht="24.95" customHeight="1" x14ac:dyDescent="0.25">
      <c r="A127" s="171"/>
      <c r="B127" s="168" t="s">
        <v>292</v>
      </c>
      <c r="C127" s="172" t="s">
        <v>305</v>
      </c>
      <c r="D127" s="168" t="s">
        <v>306</v>
      </c>
      <c r="E127" s="168" t="s">
        <v>122</v>
      </c>
      <c r="F127" s="169">
        <v>146.60000000000002</v>
      </c>
      <c r="G127" s="170"/>
      <c r="H127" s="170"/>
      <c r="I127" s="170">
        <f t="shared" si="29"/>
        <v>0</v>
      </c>
      <c r="J127" s="168">
        <f t="shared" si="30"/>
        <v>259.48</v>
      </c>
      <c r="K127" s="1">
        <f t="shared" si="31"/>
        <v>0</v>
      </c>
      <c r="L127" s="1">
        <f>ROUND(F127*(G127),2)</f>
        <v>0</v>
      </c>
      <c r="M127" s="1"/>
      <c r="N127" s="1">
        <v>1.77</v>
      </c>
      <c r="O127" s="1"/>
      <c r="P127" s="167">
        <f>ROUND(F127*(R127),3)</f>
        <v>0.183</v>
      </c>
      <c r="Q127" s="173"/>
      <c r="R127" s="173">
        <v>1.25E-3</v>
      </c>
      <c r="S127" s="167"/>
      <c r="Z127">
        <v>0</v>
      </c>
    </row>
    <row r="128" spans="1:26" ht="24.95" customHeight="1" x14ac:dyDescent="0.25">
      <c r="A128" s="171"/>
      <c r="B128" s="168" t="s">
        <v>280</v>
      </c>
      <c r="C128" s="172" t="s">
        <v>307</v>
      </c>
      <c r="D128" s="168" t="s">
        <v>308</v>
      </c>
      <c r="E128" s="168" t="s">
        <v>122</v>
      </c>
      <c r="F128" s="169">
        <v>98.972999999999999</v>
      </c>
      <c r="G128" s="170"/>
      <c r="H128" s="170"/>
      <c r="I128" s="170">
        <f t="shared" si="29"/>
        <v>0</v>
      </c>
      <c r="J128" s="168">
        <f t="shared" si="30"/>
        <v>828.4</v>
      </c>
      <c r="K128" s="1">
        <f t="shared" si="31"/>
        <v>0</v>
      </c>
      <c r="L128" s="1"/>
      <c r="M128" s="1">
        <f>ROUND(F128*(H128),2)</f>
        <v>0</v>
      </c>
      <c r="N128" s="1">
        <v>8.3699999999999992</v>
      </c>
      <c r="O128" s="1"/>
      <c r="P128" s="167">
        <f>ROUND(F128*(R128),3)</f>
        <v>0.59399999999999997</v>
      </c>
      <c r="Q128" s="173"/>
      <c r="R128" s="173">
        <v>6.0000000000000001E-3</v>
      </c>
      <c r="S128" s="167"/>
      <c r="Z128">
        <v>0</v>
      </c>
    </row>
    <row r="129" spans="1:26" x14ac:dyDescent="0.25">
      <c r="A129" s="156"/>
      <c r="B129" s="156"/>
      <c r="C129" s="156"/>
      <c r="D129" s="156" t="s">
        <v>82</v>
      </c>
      <c r="E129" s="156"/>
      <c r="F129" s="167"/>
      <c r="G129" s="159"/>
      <c r="H129" s="159">
        <f>ROUND((SUM(M119:M128))/1,2)</f>
        <v>0</v>
      </c>
      <c r="I129" s="159">
        <f>ROUND((SUM(I119:I128))/1,2)</f>
        <v>0</v>
      </c>
      <c r="J129" s="156"/>
      <c r="K129" s="156"/>
      <c r="L129" s="156">
        <f>ROUND((SUM(L119:L128))/1,2)</f>
        <v>0</v>
      </c>
      <c r="M129" s="156">
        <f>ROUND((SUM(M119:M128))/1,2)</f>
        <v>0</v>
      </c>
      <c r="N129" s="156"/>
      <c r="O129" s="156"/>
      <c r="P129" s="174">
        <f>ROUND((SUM(P119:P128))/1,2)</f>
        <v>3.17</v>
      </c>
      <c r="Q129" s="153"/>
      <c r="R129" s="153"/>
      <c r="S129" s="174">
        <f>ROUND((SUM(S119:S128))/1,2)</f>
        <v>0</v>
      </c>
      <c r="T129" s="153"/>
      <c r="U129" s="153"/>
      <c r="V129" s="153"/>
      <c r="W129" s="153"/>
      <c r="X129" s="153"/>
      <c r="Y129" s="153"/>
      <c r="Z129" s="153"/>
    </row>
    <row r="130" spans="1:26" x14ac:dyDescent="0.25">
      <c r="A130" s="1"/>
      <c r="B130" s="1"/>
      <c r="C130" s="1"/>
      <c r="D130" s="1"/>
      <c r="E130" s="1"/>
      <c r="F130" s="163"/>
      <c r="G130" s="149"/>
      <c r="H130" s="149"/>
      <c r="I130" s="149"/>
      <c r="J130" s="1"/>
      <c r="K130" s="1"/>
      <c r="L130" s="1"/>
      <c r="M130" s="1"/>
      <c r="N130" s="1"/>
      <c r="O130" s="1"/>
      <c r="P130" s="1"/>
      <c r="S130" s="1"/>
    </row>
    <row r="131" spans="1:26" x14ac:dyDescent="0.25">
      <c r="A131" s="156"/>
      <c r="B131" s="156"/>
      <c r="C131" s="156"/>
      <c r="D131" s="156" t="s">
        <v>83</v>
      </c>
      <c r="E131" s="156"/>
      <c r="F131" s="167"/>
      <c r="G131" s="157"/>
      <c r="H131" s="157"/>
      <c r="I131" s="157"/>
      <c r="J131" s="156"/>
      <c r="K131" s="156"/>
      <c r="L131" s="156"/>
      <c r="M131" s="156"/>
      <c r="N131" s="156"/>
      <c r="O131" s="156"/>
      <c r="P131" s="156"/>
      <c r="Q131" s="153"/>
      <c r="R131" s="153"/>
      <c r="S131" s="156"/>
      <c r="T131" s="153"/>
      <c r="U131" s="153"/>
      <c r="V131" s="153"/>
      <c r="W131" s="153"/>
      <c r="X131" s="153"/>
      <c r="Y131" s="153"/>
      <c r="Z131" s="153"/>
    </row>
    <row r="132" spans="1:26" ht="24.95" customHeight="1" x14ac:dyDescent="0.25">
      <c r="A132" s="171"/>
      <c r="B132" s="168" t="s">
        <v>309</v>
      </c>
      <c r="C132" s="172" t="s">
        <v>310</v>
      </c>
      <c r="D132" s="168" t="s">
        <v>311</v>
      </c>
      <c r="E132" s="168" t="s">
        <v>312</v>
      </c>
      <c r="F132" s="169">
        <v>2</v>
      </c>
      <c r="G132" s="170"/>
      <c r="H132" s="170"/>
      <c r="I132" s="170">
        <f>ROUND(F132*(G132+H132),2)</f>
        <v>0</v>
      </c>
      <c r="J132" s="168">
        <f>ROUND(F132*(N132),2)</f>
        <v>77.540000000000006</v>
      </c>
      <c r="K132" s="1">
        <f>ROUND(F132*(O132),2)</f>
        <v>0</v>
      </c>
      <c r="L132" s="1">
        <f>ROUND(F132*(G132),2)</f>
        <v>0</v>
      </c>
      <c r="M132" s="1"/>
      <c r="N132" s="1">
        <v>38.770000000000003</v>
      </c>
      <c r="O132" s="1"/>
      <c r="P132" s="167"/>
      <c r="Q132" s="173"/>
      <c r="R132" s="173"/>
      <c r="S132" s="167"/>
      <c r="Z132">
        <v>0</v>
      </c>
    </row>
    <row r="133" spans="1:26" x14ac:dyDescent="0.25">
      <c r="A133" s="156"/>
      <c r="B133" s="156"/>
      <c r="C133" s="156"/>
      <c r="D133" s="156" t="s">
        <v>83</v>
      </c>
      <c r="E133" s="156"/>
      <c r="F133" s="167"/>
      <c r="G133" s="159"/>
      <c r="H133" s="159">
        <f>ROUND((SUM(M131:M132))/1,2)</f>
        <v>0</v>
      </c>
      <c r="I133" s="159">
        <f>ROUND((SUM(I131:I132))/1,2)</f>
        <v>0</v>
      </c>
      <c r="J133" s="156"/>
      <c r="K133" s="156"/>
      <c r="L133" s="156">
        <f>ROUND((SUM(L131:L132))/1,2)</f>
        <v>0</v>
      </c>
      <c r="M133" s="156">
        <f>ROUND((SUM(M131:M132))/1,2)</f>
        <v>0</v>
      </c>
      <c r="N133" s="156"/>
      <c r="O133" s="156"/>
      <c r="P133" s="174">
        <f>ROUND((SUM(P131:P132))/1,2)</f>
        <v>0</v>
      </c>
      <c r="Q133" s="153"/>
      <c r="R133" s="153"/>
      <c r="S133" s="174">
        <f>ROUND((SUM(S131:S132))/1,2)</f>
        <v>0</v>
      </c>
      <c r="T133" s="153"/>
      <c r="U133" s="153"/>
      <c r="V133" s="153"/>
      <c r="W133" s="153"/>
      <c r="X133" s="153"/>
      <c r="Y133" s="153"/>
      <c r="Z133" s="153"/>
    </row>
    <row r="134" spans="1:26" x14ac:dyDescent="0.25">
      <c r="A134" s="1"/>
      <c r="B134" s="1"/>
      <c r="C134" s="1"/>
      <c r="D134" s="1"/>
      <c r="E134" s="1"/>
      <c r="F134" s="163"/>
      <c r="G134" s="149"/>
      <c r="H134" s="149"/>
      <c r="I134" s="149"/>
      <c r="J134" s="1"/>
      <c r="K134" s="1"/>
      <c r="L134" s="1"/>
      <c r="M134" s="1"/>
      <c r="N134" s="1"/>
      <c r="O134" s="1"/>
      <c r="P134" s="1"/>
      <c r="S134" s="1"/>
    </row>
    <row r="135" spans="1:26" x14ac:dyDescent="0.25">
      <c r="A135" s="156"/>
      <c r="B135" s="156"/>
      <c r="C135" s="156"/>
      <c r="D135" s="156" t="s">
        <v>84</v>
      </c>
      <c r="E135" s="156"/>
      <c r="F135" s="167"/>
      <c r="G135" s="157"/>
      <c r="H135" s="157"/>
      <c r="I135" s="157"/>
      <c r="J135" s="156"/>
      <c r="K135" s="156"/>
      <c r="L135" s="156"/>
      <c r="M135" s="156"/>
      <c r="N135" s="156"/>
      <c r="O135" s="156"/>
      <c r="P135" s="156"/>
      <c r="Q135" s="153"/>
      <c r="R135" s="153"/>
      <c r="S135" s="156"/>
      <c r="T135" s="153"/>
      <c r="U135" s="153"/>
      <c r="V135" s="153"/>
      <c r="W135" s="153"/>
      <c r="X135" s="153"/>
      <c r="Y135" s="153"/>
      <c r="Z135" s="153"/>
    </row>
    <row r="136" spans="1:26" ht="24.95" customHeight="1" x14ac:dyDescent="0.25">
      <c r="A136" s="171"/>
      <c r="B136" s="168" t="s">
        <v>313</v>
      </c>
      <c r="C136" s="172" t="s">
        <v>314</v>
      </c>
      <c r="D136" s="168" t="s">
        <v>315</v>
      </c>
      <c r="E136" s="168" t="s">
        <v>209</v>
      </c>
      <c r="F136" s="169">
        <v>251.4</v>
      </c>
      <c r="G136" s="170"/>
      <c r="H136" s="170"/>
      <c r="I136" s="170">
        <f t="shared" ref="I136:I143" si="32">ROUND(F136*(G136+H136),2)</f>
        <v>0</v>
      </c>
      <c r="J136" s="168">
        <f t="shared" ref="J136:J143" si="33">ROUND(F136*(N136),2)</f>
        <v>1098.6199999999999</v>
      </c>
      <c r="K136" s="1">
        <f t="shared" ref="K136:K143" si="34">ROUND(F136*(O136),2)</f>
        <v>0</v>
      </c>
      <c r="L136" s="1">
        <f>ROUND(F136*(G136),2)</f>
        <v>0</v>
      </c>
      <c r="M136" s="1"/>
      <c r="N136" s="1">
        <v>4.37</v>
      </c>
      <c r="O136" s="1"/>
      <c r="P136" s="167">
        <f>ROUND(F136*(R136),3)</f>
        <v>0.249</v>
      </c>
      <c r="Q136" s="173"/>
      <c r="R136" s="173">
        <v>9.8999999999999999E-4</v>
      </c>
      <c r="S136" s="167"/>
      <c r="Z136">
        <v>0</v>
      </c>
    </row>
    <row r="137" spans="1:26" ht="24.95" customHeight="1" x14ac:dyDescent="0.25">
      <c r="A137" s="171"/>
      <c r="B137" s="168" t="s">
        <v>313</v>
      </c>
      <c r="C137" s="172" t="s">
        <v>316</v>
      </c>
      <c r="D137" s="168" t="s">
        <v>317</v>
      </c>
      <c r="E137" s="168" t="s">
        <v>122</v>
      </c>
      <c r="F137" s="169">
        <v>169.185</v>
      </c>
      <c r="G137" s="170"/>
      <c r="H137" s="170"/>
      <c r="I137" s="170">
        <f t="shared" si="32"/>
        <v>0</v>
      </c>
      <c r="J137" s="168">
        <f t="shared" si="33"/>
        <v>150.57</v>
      </c>
      <c r="K137" s="1">
        <f t="shared" si="34"/>
        <v>0</v>
      </c>
      <c r="L137" s="1">
        <f>ROUND(F137*(G137),2)</f>
        <v>0</v>
      </c>
      <c r="M137" s="1"/>
      <c r="N137" s="1">
        <v>0.89</v>
      </c>
      <c r="O137" s="1"/>
      <c r="P137" s="167"/>
      <c r="Q137" s="173"/>
      <c r="R137" s="173"/>
      <c r="S137" s="167"/>
      <c r="Z137">
        <v>0</v>
      </c>
    </row>
    <row r="138" spans="1:26" ht="24.95" customHeight="1" x14ac:dyDescent="0.25">
      <c r="A138" s="171"/>
      <c r="B138" s="168" t="s">
        <v>313</v>
      </c>
      <c r="C138" s="172" t="s">
        <v>318</v>
      </c>
      <c r="D138" s="168" t="s">
        <v>319</v>
      </c>
      <c r="E138" s="168" t="s">
        <v>122</v>
      </c>
      <c r="F138" s="169">
        <v>169.185</v>
      </c>
      <c r="G138" s="170"/>
      <c r="H138" s="170"/>
      <c r="I138" s="170">
        <f t="shared" si="32"/>
        <v>0</v>
      </c>
      <c r="J138" s="168">
        <f t="shared" si="33"/>
        <v>174.26</v>
      </c>
      <c r="K138" s="1">
        <f t="shared" si="34"/>
        <v>0</v>
      </c>
      <c r="L138" s="1">
        <f>ROUND(F138*(G138),2)</f>
        <v>0</v>
      </c>
      <c r="M138" s="1"/>
      <c r="N138" s="1">
        <v>1.03</v>
      </c>
      <c r="O138" s="1"/>
      <c r="P138" s="167"/>
      <c r="Q138" s="173"/>
      <c r="R138" s="173"/>
      <c r="S138" s="167"/>
      <c r="Z138">
        <v>0</v>
      </c>
    </row>
    <row r="139" spans="1:26" ht="24.95" customHeight="1" x14ac:dyDescent="0.25">
      <c r="A139" s="171"/>
      <c r="B139" s="168" t="s">
        <v>313</v>
      </c>
      <c r="C139" s="172" t="s">
        <v>320</v>
      </c>
      <c r="D139" s="168" t="s">
        <v>321</v>
      </c>
      <c r="E139" s="168" t="s">
        <v>111</v>
      </c>
      <c r="F139" s="169">
        <v>7.7489999999999997</v>
      </c>
      <c r="G139" s="170"/>
      <c r="H139" s="170"/>
      <c r="I139" s="170">
        <f t="shared" si="32"/>
        <v>0</v>
      </c>
      <c r="J139" s="168">
        <f t="shared" si="33"/>
        <v>155.91</v>
      </c>
      <c r="K139" s="1">
        <f t="shared" si="34"/>
        <v>0</v>
      </c>
      <c r="L139" s="1">
        <f>ROUND(F139*(G139),2)</f>
        <v>0</v>
      </c>
      <c r="M139" s="1"/>
      <c r="N139" s="1">
        <v>20.12</v>
      </c>
      <c r="O139" s="1"/>
      <c r="P139" s="167">
        <f>ROUND(F139*(R139),3)</f>
        <v>0.182</v>
      </c>
      <c r="Q139" s="173"/>
      <c r="R139" s="173">
        <v>2.3550000000000001E-2</v>
      </c>
      <c r="S139" s="167"/>
      <c r="Z139">
        <v>0</v>
      </c>
    </row>
    <row r="140" spans="1:26" ht="24.95" customHeight="1" x14ac:dyDescent="0.25">
      <c r="A140" s="171"/>
      <c r="B140" s="168" t="s">
        <v>322</v>
      </c>
      <c r="C140" s="172" t="s">
        <v>323</v>
      </c>
      <c r="D140" s="168" t="s">
        <v>324</v>
      </c>
      <c r="E140" s="168" t="s">
        <v>325</v>
      </c>
      <c r="F140" s="169">
        <v>5.3724000000000016</v>
      </c>
      <c r="G140" s="170"/>
      <c r="H140" s="170"/>
      <c r="I140" s="170">
        <f t="shared" si="32"/>
        <v>0</v>
      </c>
      <c r="J140" s="168">
        <f t="shared" si="33"/>
        <v>743.86</v>
      </c>
      <c r="K140" s="1">
        <f t="shared" si="34"/>
        <v>0</v>
      </c>
      <c r="L140" s="1"/>
      <c r="M140" s="1">
        <f>ROUND(F140*(H140),2)</f>
        <v>0</v>
      </c>
      <c r="N140" s="1">
        <v>138.46</v>
      </c>
      <c r="O140" s="1"/>
      <c r="P140" s="167"/>
      <c r="Q140" s="173"/>
      <c r="R140" s="173"/>
      <c r="S140" s="167"/>
      <c r="Z140">
        <v>0</v>
      </c>
    </row>
    <row r="141" spans="1:26" ht="24.95" customHeight="1" x14ac:dyDescent="0.25">
      <c r="A141" s="171"/>
      <c r="B141" s="168" t="s">
        <v>322</v>
      </c>
      <c r="C141" s="172" t="s">
        <v>326</v>
      </c>
      <c r="D141" s="168" t="s">
        <v>327</v>
      </c>
      <c r="E141" s="168" t="s">
        <v>328</v>
      </c>
      <c r="F141" s="169">
        <v>2.3774722125000003</v>
      </c>
      <c r="G141" s="170"/>
      <c r="H141" s="170"/>
      <c r="I141" s="170">
        <f t="shared" si="32"/>
        <v>0</v>
      </c>
      <c r="J141" s="168">
        <f t="shared" si="33"/>
        <v>503.07</v>
      </c>
      <c r="K141" s="1">
        <f t="shared" si="34"/>
        <v>0</v>
      </c>
      <c r="L141" s="1"/>
      <c r="M141" s="1">
        <f>ROUND(F141*(H141),2)</f>
        <v>0</v>
      </c>
      <c r="N141" s="1">
        <v>211.6</v>
      </c>
      <c r="O141" s="1"/>
      <c r="P141" s="167">
        <f>ROUND(F141*(R141),3)</f>
        <v>1.3080000000000001</v>
      </c>
      <c r="Q141" s="173"/>
      <c r="R141" s="173">
        <v>0.55000000000000004</v>
      </c>
      <c r="S141" s="167"/>
      <c r="Z141">
        <v>0</v>
      </c>
    </row>
    <row r="142" spans="1:26" ht="24.95" customHeight="1" x14ac:dyDescent="0.25">
      <c r="A142" s="171"/>
      <c r="B142" s="168" t="s">
        <v>313</v>
      </c>
      <c r="C142" s="172" t="s">
        <v>329</v>
      </c>
      <c r="D142" s="168" t="s">
        <v>330</v>
      </c>
      <c r="E142" s="168" t="s">
        <v>148</v>
      </c>
      <c r="F142" s="169">
        <v>3.1770308768750004</v>
      </c>
      <c r="G142" s="170"/>
      <c r="H142" s="170"/>
      <c r="I142" s="170">
        <f t="shared" si="32"/>
        <v>0</v>
      </c>
      <c r="J142" s="168">
        <f t="shared" si="33"/>
        <v>99.57</v>
      </c>
      <c r="K142" s="1">
        <f t="shared" si="34"/>
        <v>0</v>
      </c>
      <c r="L142" s="1">
        <f>ROUND(F142*(G142),2)</f>
        <v>0</v>
      </c>
      <c r="M142" s="1"/>
      <c r="N142" s="1">
        <v>31.34</v>
      </c>
      <c r="O142" s="1"/>
      <c r="P142" s="167"/>
      <c r="Q142" s="173"/>
      <c r="R142" s="173"/>
      <c r="S142" s="167"/>
      <c r="Z142">
        <v>0</v>
      </c>
    </row>
    <row r="143" spans="1:26" ht="24.95" customHeight="1" x14ac:dyDescent="0.25">
      <c r="A143" s="171"/>
      <c r="B143" s="168" t="s">
        <v>313</v>
      </c>
      <c r="C143" s="172" t="s">
        <v>331</v>
      </c>
      <c r="D143" s="168" t="s">
        <v>332</v>
      </c>
      <c r="E143" s="168" t="s">
        <v>122</v>
      </c>
      <c r="F143" s="169">
        <v>105.661</v>
      </c>
      <c r="G143" s="170"/>
      <c r="H143" s="170"/>
      <c r="I143" s="170">
        <f t="shared" si="32"/>
        <v>0</v>
      </c>
      <c r="J143" s="168">
        <f t="shared" si="33"/>
        <v>1156.99</v>
      </c>
      <c r="K143" s="1">
        <f t="shared" si="34"/>
        <v>0</v>
      </c>
      <c r="L143" s="1">
        <f>ROUND(F143*(G143),2)</f>
        <v>0</v>
      </c>
      <c r="M143" s="1"/>
      <c r="N143" s="1">
        <v>10.95</v>
      </c>
      <c r="O143" s="1"/>
      <c r="P143" s="167">
        <f>ROUND(F143*(R143),3)</f>
        <v>1.4379999999999999</v>
      </c>
      <c r="Q143" s="173"/>
      <c r="R143" s="173">
        <v>1.3610000000000001E-2</v>
      </c>
      <c r="S143" s="167"/>
      <c r="Z143">
        <v>0</v>
      </c>
    </row>
    <row r="144" spans="1:26" x14ac:dyDescent="0.25">
      <c r="A144" s="156"/>
      <c r="B144" s="156"/>
      <c r="C144" s="156"/>
      <c r="D144" s="156" t="s">
        <v>84</v>
      </c>
      <c r="E144" s="156"/>
      <c r="F144" s="167"/>
      <c r="G144" s="159"/>
      <c r="H144" s="159">
        <f>ROUND((SUM(M135:M143))/1,2)</f>
        <v>0</v>
      </c>
      <c r="I144" s="159">
        <f>ROUND((SUM(I135:I143))/1,2)</f>
        <v>0</v>
      </c>
      <c r="J144" s="156"/>
      <c r="K144" s="156"/>
      <c r="L144" s="156">
        <f>ROUND((SUM(L135:L143))/1,2)</f>
        <v>0</v>
      </c>
      <c r="M144" s="156">
        <f>ROUND((SUM(M135:M143))/1,2)</f>
        <v>0</v>
      </c>
      <c r="N144" s="156"/>
      <c r="O144" s="156"/>
      <c r="P144" s="174">
        <f>ROUND((SUM(P135:P143))/1,2)</f>
        <v>3.18</v>
      </c>
      <c r="Q144" s="153"/>
      <c r="R144" s="153"/>
      <c r="S144" s="174">
        <f>ROUND((SUM(S135:S143))/1,2)</f>
        <v>0</v>
      </c>
      <c r="T144" s="153"/>
      <c r="U144" s="153"/>
      <c r="V144" s="153"/>
      <c r="W144" s="153"/>
      <c r="X144" s="153"/>
      <c r="Y144" s="153"/>
      <c r="Z144" s="153"/>
    </row>
    <row r="145" spans="1:26" x14ac:dyDescent="0.25">
      <c r="A145" s="1"/>
      <c r="B145" s="1"/>
      <c r="C145" s="1"/>
      <c r="D145" s="1"/>
      <c r="E145" s="1"/>
      <c r="F145" s="163"/>
      <c r="G145" s="149"/>
      <c r="H145" s="149"/>
      <c r="I145" s="149"/>
      <c r="J145" s="1"/>
      <c r="K145" s="1"/>
      <c r="L145" s="1"/>
      <c r="M145" s="1"/>
      <c r="N145" s="1"/>
      <c r="O145" s="1"/>
      <c r="P145" s="1"/>
      <c r="S145" s="1"/>
    </row>
    <row r="146" spans="1:26" x14ac:dyDescent="0.25">
      <c r="A146" s="156"/>
      <c r="B146" s="156"/>
      <c r="C146" s="156"/>
      <c r="D146" s="156" t="s">
        <v>85</v>
      </c>
      <c r="E146" s="156"/>
      <c r="F146" s="167"/>
      <c r="G146" s="157"/>
      <c r="H146" s="157"/>
      <c r="I146" s="157"/>
      <c r="J146" s="156"/>
      <c r="K146" s="156"/>
      <c r="L146" s="156"/>
      <c r="M146" s="156"/>
      <c r="N146" s="156"/>
      <c r="O146" s="156"/>
      <c r="P146" s="156"/>
      <c r="Q146" s="153"/>
      <c r="R146" s="153"/>
      <c r="S146" s="156"/>
      <c r="T146" s="153"/>
      <c r="U146" s="153"/>
      <c r="V146" s="153"/>
      <c r="W146" s="153"/>
      <c r="X146" s="153"/>
      <c r="Y146" s="153"/>
      <c r="Z146" s="153"/>
    </row>
    <row r="147" spans="1:26" ht="24.95" customHeight="1" x14ac:dyDescent="0.25">
      <c r="A147" s="171"/>
      <c r="B147" s="168" t="s">
        <v>333</v>
      </c>
      <c r="C147" s="172" t="s">
        <v>334</v>
      </c>
      <c r="D147" s="168" t="s">
        <v>335</v>
      </c>
      <c r="E147" s="168" t="s">
        <v>122</v>
      </c>
      <c r="F147" s="169">
        <v>83.31450000000001</v>
      </c>
      <c r="G147" s="170"/>
      <c r="H147" s="170"/>
      <c r="I147" s="170">
        <f>ROUND(F147*(G147+H147),2)</f>
        <v>0</v>
      </c>
      <c r="J147" s="168">
        <f>ROUND(F147*(N147),2)</f>
        <v>1622.13</v>
      </c>
      <c r="K147" s="1">
        <f>ROUND(F147*(O147),2)</f>
        <v>0</v>
      </c>
      <c r="L147" s="1">
        <f>ROUND(F147*(G147),2)</f>
        <v>0</v>
      </c>
      <c r="M147" s="1"/>
      <c r="N147" s="1">
        <v>19.47</v>
      </c>
      <c r="O147" s="1"/>
      <c r="P147" s="167">
        <f>ROUND(F147*(R147),3)</f>
        <v>1.395</v>
      </c>
      <c r="Q147" s="173"/>
      <c r="R147" s="173">
        <v>1.6744843999999998E-2</v>
      </c>
      <c r="S147" s="167"/>
      <c r="Z147">
        <v>0</v>
      </c>
    </row>
    <row r="148" spans="1:26" ht="24.95" customHeight="1" x14ac:dyDescent="0.25">
      <c r="A148" s="171"/>
      <c r="B148" s="168" t="s">
        <v>333</v>
      </c>
      <c r="C148" s="172" t="s">
        <v>336</v>
      </c>
      <c r="D148" s="168" t="s">
        <v>337</v>
      </c>
      <c r="E148" s="168" t="s">
        <v>148</v>
      </c>
      <c r="F148" s="169">
        <v>1.3950883054380001</v>
      </c>
      <c r="G148" s="170"/>
      <c r="H148" s="170"/>
      <c r="I148" s="170">
        <f>ROUND(F148*(G148+H148),2)</f>
        <v>0</v>
      </c>
      <c r="J148" s="168">
        <f>ROUND(F148*(N148),2)</f>
        <v>40.08</v>
      </c>
      <c r="K148" s="1">
        <f>ROUND(F148*(O148),2)</f>
        <v>0</v>
      </c>
      <c r="L148" s="1">
        <f>ROUND(F148*(G148),2)</f>
        <v>0</v>
      </c>
      <c r="M148" s="1"/>
      <c r="N148" s="1">
        <v>28.73</v>
      </c>
      <c r="O148" s="1"/>
      <c r="P148" s="167"/>
      <c r="Q148" s="173"/>
      <c r="R148" s="173"/>
      <c r="S148" s="167"/>
      <c r="Z148">
        <v>0</v>
      </c>
    </row>
    <row r="149" spans="1:26" x14ac:dyDescent="0.25">
      <c r="A149" s="156"/>
      <c r="B149" s="156"/>
      <c r="C149" s="156"/>
      <c r="D149" s="156" t="s">
        <v>85</v>
      </c>
      <c r="E149" s="156"/>
      <c r="F149" s="167"/>
      <c r="G149" s="159"/>
      <c r="H149" s="159">
        <f>ROUND((SUM(M146:M148))/1,2)</f>
        <v>0</v>
      </c>
      <c r="I149" s="159">
        <f>ROUND((SUM(I146:I148))/1,2)</f>
        <v>0</v>
      </c>
      <c r="J149" s="156"/>
      <c r="K149" s="156"/>
      <c r="L149" s="156">
        <f>ROUND((SUM(L146:L148))/1,2)</f>
        <v>0</v>
      </c>
      <c r="M149" s="156">
        <f>ROUND((SUM(M146:M148))/1,2)</f>
        <v>0</v>
      </c>
      <c r="N149" s="156"/>
      <c r="O149" s="156"/>
      <c r="P149" s="174">
        <f>ROUND((SUM(P146:P148))/1,2)</f>
        <v>1.4</v>
      </c>
      <c r="Q149" s="153"/>
      <c r="R149" s="153"/>
      <c r="S149" s="174">
        <f>ROUND((SUM(S146:S148))/1,2)</f>
        <v>0</v>
      </c>
      <c r="T149" s="153"/>
      <c r="U149" s="153"/>
      <c r="V149" s="153"/>
      <c r="W149" s="153"/>
      <c r="X149" s="153"/>
      <c r="Y149" s="153"/>
      <c r="Z149" s="153"/>
    </row>
    <row r="150" spans="1:26" x14ac:dyDescent="0.25">
      <c r="A150" s="1"/>
      <c r="B150" s="1"/>
      <c r="C150" s="1"/>
      <c r="D150" s="1"/>
      <c r="E150" s="1"/>
      <c r="F150" s="163"/>
      <c r="G150" s="149"/>
      <c r="H150" s="149"/>
      <c r="I150" s="149"/>
      <c r="J150" s="1"/>
      <c r="K150" s="1"/>
      <c r="L150" s="1"/>
      <c r="M150" s="1"/>
      <c r="N150" s="1"/>
      <c r="O150" s="1"/>
      <c r="P150" s="1"/>
      <c r="S150" s="1"/>
    </row>
    <row r="151" spans="1:26" x14ac:dyDescent="0.25">
      <c r="A151" s="156"/>
      <c r="B151" s="156"/>
      <c r="C151" s="156"/>
      <c r="D151" s="156" t="s">
        <v>86</v>
      </c>
      <c r="E151" s="156"/>
      <c r="F151" s="167"/>
      <c r="G151" s="157"/>
      <c r="H151" s="157"/>
      <c r="I151" s="157"/>
      <c r="J151" s="156"/>
      <c r="K151" s="156"/>
      <c r="L151" s="156"/>
      <c r="M151" s="156"/>
      <c r="N151" s="156"/>
      <c r="O151" s="156"/>
      <c r="P151" s="156"/>
      <c r="Q151" s="153"/>
      <c r="R151" s="153"/>
      <c r="S151" s="156"/>
      <c r="T151" s="153"/>
      <c r="U151" s="153"/>
      <c r="V151" s="153"/>
      <c r="W151" s="153"/>
      <c r="X151" s="153"/>
      <c r="Y151" s="153"/>
      <c r="Z151" s="153"/>
    </row>
    <row r="152" spans="1:26" ht="24.95" customHeight="1" x14ac:dyDescent="0.25">
      <c r="A152" s="171"/>
      <c r="B152" s="168" t="s">
        <v>338</v>
      </c>
      <c r="C152" s="172" t="s">
        <v>339</v>
      </c>
      <c r="D152" s="168" t="s">
        <v>340</v>
      </c>
      <c r="E152" s="168" t="s">
        <v>148</v>
      </c>
      <c r="F152" s="169">
        <v>1.34074648327082</v>
      </c>
      <c r="G152" s="170"/>
      <c r="H152" s="170"/>
      <c r="I152" s="170">
        <f t="shared" ref="I152:I163" si="35">ROUND(F152*(G152+H152),2)</f>
        <v>0</v>
      </c>
      <c r="J152" s="168">
        <f t="shared" ref="J152:J163" si="36">ROUND(F152*(N152),2)</f>
        <v>51.07</v>
      </c>
      <c r="K152" s="1">
        <f t="shared" ref="K152:K163" si="37">ROUND(F152*(O152),2)</f>
        <v>0</v>
      </c>
      <c r="L152" s="1">
        <f t="shared" ref="L152:L163" si="38">ROUND(F152*(G152),2)</f>
        <v>0</v>
      </c>
      <c r="M152" s="1"/>
      <c r="N152" s="1">
        <v>38.090000000000003</v>
      </c>
      <c r="O152" s="1"/>
      <c r="P152" s="167"/>
      <c r="Q152" s="173"/>
      <c r="R152" s="173"/>
      <c r="S152" s="167"/>
      <c r="Z152">
        <v>0</v>
      </c>
    </row>
    <row r="153" spans="1:26" ht="24.95" customHeight="1" x14ac:dyDescent="0.25">
      <c r="A153" s="171"/>
      <c r="B153" s="168" t="s">
        <v>341</v>
      </c>
      <c r="C153" s="172" t="s">
        <v>342</v>
      </c>
      <c r="D153" s="168" t="s">
        <v>343</v>
      </c>
      <c r="E153" s="168" t="s">
        <v>244</v>
      </c>
      <c r="F153" s="169">
        <v>169.18480297662555</v>
      </c>
      <c r="G153" s="170"/>
      <c r="H153" s="170"/>
      <c r="I153" s="170">
        <f t="shared" si="35"/>
        <v>0</v>
      </c>
      <c r="J153" s="168">
        <f t="shared" si="36"/>
        <v>1832.27</v>
      </c>
      <c r="K153" s="1">
        <f t="shared" si="37"/>
        <v>0</v>
      </c>
      <c r="L153" s="1">
        <f t="shared" si="38"/>
        <v>0</v>
      </c>
      <c r="M153" s="1"/>
      <c r="N153" s="1">
        <v>10.83</v>
      </c>
      <c r="O153" s="1"/>
      <c r="P153" s="167">
        <f t="shared" ref="P153:P163" si="39">ROUND(F153*(R153),3)</f>
        <v>1.1519999999999999</v>
      </c>
      <c r="Q153" s="173"/>
      <c r="R153" s="173">
        <v>6.8100000000000001E-3</v>
      </c>
      <c r="S153" s="167"/>
      <c r="Z153">
        <v>0</v>
      </c>
    </row>
    <row r="154" spans="1:26" ht="24.95" customHeight="1" x14ac:dyDescent="0.25">
      <c r="A154" s="171"/>
      <c r="B154" s="168" t="s">
        <v>344</v>
      </c>
      <c r="C154" s="172" t="s">
        <v>345</v>
      </c>
      <c r="D154" s="168" t="s">
        <v>346</v>
      </c>
      <c r="E154" s="168" t="s">
        <v>209</v>
      </c>
      <c r="F154" s="169">
        <v>28.2</v>
      </c>
      <c r="G154" s="170"/>
      <c r="H154" s="170"/>
      <c r="I154" s="170">
        <f t="shared" si="35"/>
        <v>0</v>
      </c>
      <c r="J154" s="168">
        <f t="shared" si="36"/>
        <v>282.27999999999997</v>
      </c>
      <c r="K154" s="1">
        <f t="shared" si="37"/>
        <v>0</v>
      </c>
      <c r="L154" s="1">
        <f t="shared" si="38"/>
        <v>0</v>
      </c>
      <c r="M154" s="1"/>
      <c r="N154" s="1">
        <v>10.01</v>
      </c>
      <c r="O154" s="1"/>
      <c r="P154" s="167">
        <f t="shared" si="39"/>
        <v>7.5999999999999998E-2</v>
      </c>
      <c r="Q154" s="173"/>
      <c r="R154" s="173">
        <v>2.7000000000000001E-3</v>
      </c>
      <c r="S154" s="167"/>
      <c r="Z154">
        <v>0</v>
      </c>
    </row>
    <row r="155" spans="1:26" ht="35.1" customHeight="1" x14ac:dyDescent="0.25">
      <c r="A155" s="171"/>
      <c r="B155" s="168" t="s">
        <v>344</v>
      </c>
      <c r="C155" s="172" t="s">
        <v>347</v>
      </c>
      <c r="D155" s="168" t="s">
        <v>348</v>
      </c>
      <c r="E155" s="168" t="s">
        <v>209</v>
      </c>
      <c r="F155" s="169">
        <v>7.8</v>
      </c>
      <c r="G155" s="170"/>
      <c r="H155" s="170"/>
      <c r="I155" s="170">
        <f t="shared" si="35"/>
        <v>0</v>
      </c>
      <c r="J155" s="168">
        <f t="shared" si="36"/>
        <v>86.66</v>
      </c>
      <c r="K155" s="1">
        <f t="shared" si="37"/>
        <v>0</v>
      </c>
      <c r="L155" s="1">
        <f t="shared" si="38"/>
        <v>0</v>
      </c>
      <c r="M155" s="1"/>
      <c r="N155" s="1">
        <v>11.11</v>
      </c>
      <c r="O155" s="1"/>
      <c r="P155" s="167">
        <f t="shared" si="39"/>
        <v>2.1000000000000001E-2</v>
      </c>
      <c r="Q155" s="173"/>
      <c r="R155" s="173">
        <v>2.7395000000000002E-3</v>
      </c>
      <c r="S155" s="167"/>
      <c r="Z155">
        <v>0</v>
      </c>
    </row>
    <row r="156" spans="1:26" ht="24.95" customHeight="1" x14ac:dyDescent="0.25">
      <c r="A156" s="171"/>
      <c r="B156" s="168" t="s">
        <v>344</v>
      </c>
      <c r="C156" s="172" t="s">
        <v>349</v>
      </c>
      <c r="D156" s="168" t="s">
        <v>350</v>
      </c>
      <c r="E156" s="168" t="s">
        <v>160</v>
      </c>
      <c r="F156" s="169">
        <v>4</v>
      </c>
      <c r="G156" s="170"/>
      <c r="H156" s="170"/>
      <c r="I156" s="170">
        <f t="shared" si="35"/>
        <v>0</v>
      </c>
      <c r="J156" s="168">
        <f t="shared" si="36"/>
        <v>32.68</v>
      </c>
      <c r="K156" s="1">
        <f t="shared" si="37"/>
        <v>0</v>
      </c>
      <c r="L156" s="1">
        <f t="shared" si="38"/>
        <v>0</v>
      </c>
      <c r="M156" s="1"/>
      <c r="N156" s="1">
        <v>8.17</v>
      </c>
      <c r="O156" s="1"/>
      <c r="P156" s="167">
        <f t="shared" si="39"/>
        <v>4.0000000000000001E-3</v>
      </c>
      <c r="Q156" s="173"/>
      <c r="R156" s="173">
        <v>1E-3</v>
      </c>
      <c r="S156" s="167"/>
      <c r="Z156">
        <v>0</v>
      </c>
    </row>
    <row r="157" spans="1:26" ht="24.95" customHeight="1" x14ac:dyDescent="0.25">
      <c r="A157" s="171"/>
      <c r="B157" s="168" t="s">
        <v>344</v>
      </c>
      <c r="C157" s="172" t="s">
        <v>351</v>
      </c>
      <c r="D157" s="168" t="s">
        <v>352</v>
      </c>
      <c r="E157" s="168" t="s">
        <v>209</v>
      </c>
      <c r="F157" s="169">
        <v>12.8</v>
      </c>
      <c r="G157" s="170"/>
      <c r="H157" s="170"/>
      <c r="I157" s="170">
        <f t="shared" si="35"/>
        <v>0</v>
      </c>
      <c r="J157" s="168">
        <f t="shared" si="36"/>
        <v>139.9</v>
      </c>
      <c r="K157" s="1">
        <f t="shared" si="37"/>
        <v>0</v>
      </c>
      <c r="L157" s="1">
        <f t="shared" si="38"/>
        <v>0</v>
      </c>
      <c r="M157" s="1"/>
      <c r="N157" s="1">
        <v>10.93</v>
      </c>
      <c r="O157" s="1"/>
      <c r="P157" s="167">
        <f t="shared" si="39"/>
        <v>3.4000000000000002E-2</v>
      </c>
      <c r="Q157" s="173"/>
      <c r="R157" s="173">
        <v>2.6900000000000001E-3</v>
      </c>
      <c r="S157" s="167"/>
      <c r="Z157">
        <v>0</v>
      </c>
    </row>
    <row r="158" spans="1:26" ht="24.95" customHeight="1" x14ac:dyDescent="0.25">
      <c r="A158" s="171"/>
      <c r="B158" s="168" t="s">
        <v>344</v>
      </c>
      <c r="C158" s="172" t="s">
        <v>353</v>
      </c>
      <c r="D158" s="168" t="s">
        <v>354</v>
      </c>
      <c r="E158" s="168" t="s">
        <v>209</v>
      </c>
      <c r="F158" s="169">
        <v>14.1</v>
      </c>
      <c r="G158" s="170"/>
      <c r="H158" s="170"/>
      <c r="I158" s="170">
        <f t="shared" si="35"/>
        <v>0</v>
      </c>
      <c r="J158" s="168">
        <f t="shared" si="36"/>
        <v>126.76</v>
      </c>
      <c r="K158" s="1">
        <f t="shared" si="37"/>
        <v>0</v>
      </c>
      <c r="L158" s="1">
        <f t="shared" si="38"/>
        <v>0</v>
      </c>
      <c r="M158" s="1"/>
      <c r="N158" s="1">
        <v>8.99</v>
      </c>
      <c r="O158" s="1"/>
      <c r="P158" s="167">
        <f t="shared" si="39"/>
        <v>1.2E-2</v>
      </c>
      <c r="Q158" s="173"/>
      <c r="R158" s="173">
        <v>8.4999999999999995E-4</v>
      </c>
      <c r="S158" s="167"/>
      <c r="Z158">
        <v>0</v>
      </c>
    </row>
    <row r="159" spans="1:26" ht="24.95" customHeight="1" x14ac:dyDescent="0.25">
      <c r="A159" s="171"/>
      <c r="B159" s="168" t="s">
        <v>344</v>
      </c>
      <c r="C159" s="172" t="s">
        <v>355</v>
      </c>
      <c r="D159" s="168" t="s">
        <v>356</v>
      </c>
      <c r="E159" s="168" t="s">
        <v>209</v>
      </c>
      <c r="F159" s="169">
        <v>31</v>
      </c>
      <c r="G159" s="170"/>
      <c r="H159" s="170"/>
      <c r="I159" s="170">
        <f t="shared" si="35"/>
        <v>0</v>
      </c>
      <c r="J159" s="168">
        <f t="shared" si="36"/>
        <v>199.02</v>
      </c>
      <c r="K159" s="1">
        <f t="shared" si="37"/>
        <v>0</v>
      </c>
      <c r="L159" s="1">
        <f t="shared" si="38"/>
        <v>0</v>
      </c>
      <c r="M159" s="1"/>
      <c r="N159" s="1">
        <v>6.42</v>
      </c>
      <c r="O159" s="1"/>
      <c r="P159" s="167">
        <f t="shared" si="39"/>
        <v>4.0000000000000001E-3</v>
      </c>
      <c r="Q159" s="173"/>
      <c r="R159" s="173">
        <v>1.2999999999999999E-4</v>
      </c>
      <c r="S159" s="167"/>
      <c r="Z159">
        <v>0</v>
      </c>
    </row>
    <row r="160" spans="1:26" ht="24.95" customHeight="1" x14ac:dyDescent="0.25">
      <c r="A160" s="171"/>
      <c r="B160" s="168" t="s">
        <v>344</v>
      </c>
      <c r="C160" s="172" t="s">
        <v>357</v>
      </c>
      <c r="D160" s="168" t="s">
        <v>358</v>
      </c>
      <c r="E160" s="168" t="s">
        <v>209</v>
      </c>
      <c r="F160" s="169">
        <v>28.2</v>
      </c>
      <c r="G160" s="170"/>
      <c r="H160" s="170"/>
      <c r="I160" s="170">
        <f t="shared" si="35"/>
        <v>0</v>
      </c>
      <c r="J160" s="168">
        <f t="shared" si="36"/>
        <v>150.02000000000001</v>
      </c>
      <c r="K160" s="1">
        <f t="shared" si="37"/>
        <v>0</v>
      </c>
      <c r="L160" s="1">
        <f t="shared" si="38"/>
        <v>0</v>
      </c>
      <c r="M160" s="1"/>
      <c r="N160" s="1">
        <v>5.32</v>
      </c>
      <c r="O160" s="1"/>
      <c r="P160" s="167">
        <f t="shared" si="39"/>
        <v>1.4999999999999999E-2</v>
      </c>
      <c r="Q160" s="173"/>
      <c r="R160" s="173">
        <v>5.1999999999999995E-4</v>
      </c>
      <c r="S160" s="167"/>
      <c r="Z160">
        <v>0</v>
      </c>
    </row>
    <row r="161" spans="1:26" ht="24.95" customHeight="1" x14ac:dyDescent="0.25">
      <c r="A161" s="171"/>
      <c r="B161" s="168" t="s">
        <v>344</v>
      </c>
      <c r="C161" s="172" t="s">
        <v>359</v>
      </c>
      <c r="D161" s="168" t="s">
        <v>360</v>
      </c>
      <c r="E161" s="168" t="s">
        <v>160</v>
      </c>
      <c r="F161" s="169">
        <v>1</v>
      </c>
      <c r="G161" s="170"/>
      <c r="H161" s="170"/>
      <c r="I161" s="170">
        <f t="shared" si="35"/>
        <v>0</v>
      </c>
      <c r="J161" s="168">
        <f t="shared" si="36"/>
        <v>59.17</v>
      </c>
      <c r="K161" s="1">
        <f t="shared" si="37"/>
        <v>0</v>
      </c>
      <c r="L161" s="1">
        <f t="shared" si="38"/>
        <v>0</v>
      </c>
      <c r="M161" s="1"/>
      <c r="N161" s="1">
        <v>59.17</v>
      </c>
      <c r="O161" s="1"/>
      <c r="P161" s="167">
        <f t="shared" si="39"/>
        <v>2E-3</v>
      </c>
      <c r="Q161" s="173"/>
      <c r="R161" s="173">
        <v>1.776875E-3</v>
      </c>
      <c r="S161" s="167"/>
      <c r="Z161">
        <v>0</v>
      </c>
    </row>
    <row r="162" spans="1:26" ht="35.1" customHeight="1" x14ac:dyDescent="0.25">
      <c r="A162" s="171"/>
      <c r="B162" s="168" t="s">
        <v>344</v>
      </c>
      <c r="C162" s="172" t="s">
        <v>361</v>
      </c>
      <c r="D162" s="168" t="s">
        <v>362</v>
      </c>
      <c r="E162" s="168" t="s">
        <v>209</v>
      </c>
      <c r="F162" s="169">
        <v>5.2</v>
      </c>
      <c r="G162" s="170"/>
      <c r="H162" s="170"/>
      <c r="I162" s="170">
        <f t="shared" si="35"/>
        <v>0</v>
      </c>
      <c r="J162" s="168">
        <f t="shared" si="36"/>
        <v>36.090000000000003</v>
      </c>
      <c r="K162" s="1">
        <f t="shared" si="37"/>
        <v>0</v>
      </c>
      <c r="L162" s="1">
        <f t="shared" si="38"/>
        <v>0</v>
      </c>
      <c r="M162" s="1"/>
      <c r="N162" s="1">
        <v>6.9399999999999995</v>
      </c>
      <c r="O162" s="1"/>
      <c r="P162" s="167">
        <f t="shared" si="39"/>
        <v>1E-3</v>
      </c>
      <c r="Q162" s="173"/>
      <c r="R162" s="173">
        <v>1.2999999999999999E-4</v>
      </c>
      <c r="S162" s="167"/>
      <c r="Z162">
        <v>0</v>
      </c>
    </row>
    <row r="163" spans="1:26" ht="24.95" customHeight="1" x14ac:dyDescent="0.25">
      <c r="A163" s="171"/>
      <c r="B163" s="168" t="s">
        <v>344</v>
      </c>
      <c r="C163" s="172" t="s">
        <v>363</v>
      </c>
      <c r="D163" s="168" t="s">
        <v>364</v>
      </c>
      <c r="E163" s="168" t="s">
        <v>209</v>
      </c>
      <c r="F163" s="169">
        <v>2</v>
      </c>
      <c r="G163" s="170"/>
      <c r="H163" s="170"/>
      <c r="I163" s="170">
        <f t="shared" si="35"/>
        <v>0</v>
      </c>
      <c r="J163" s="168">
        <f t="shared" si="36"/>
        <v>36.9</v>
      </c>
      <c r="K163" s="1">
        <f t="shared" si="37"/>
        <v>0</v>
      </c>
      <c r="L163" s="1">
        <f t="shared" si="38"/>
        <v>0</v>
      </c>
      <c r="M163" s="1"/>
      <c r="N163" s="1">
        <v>18.45</v>
      </c>
      <c r="O163" s="1"/>
      <c r="P163" s="167">
        <f t="shared" si="39"/>
        <v>0.02</v>
      </c>
      <c r="Q163" s="173"/>
      <c r="R163" s="173">
        <v>9.7630000000000008E-3</v>
      </c>
      <c r="S163" s="167"/>
      <c r="Z163">
        <v>0</v>
      </c>
    </row>
    <row r="164" spans="1:26" x14ac:dyDescent="0.25">
      <c r="A164" s="156"/>
      <c r="B164" s="156"/>
      <c r="C164" s="156"/>
      <c r="D164" s="156" t="s">
        <v>86</v>
      </c>
      <c r="E164" s="156"/>
      <c r="F164" s="167"/>
      <c r="G164" s="159"/>
      <c r="H164" s="159">
        <f>ROUND((SUM(M151:M163))/1,2)</f>
        <v>0</v>
      </c>
      <c r="I164" s="159">
        <f>ROUND((SUM(I151:I163))/1,2)</f>
        <v>0</v>
      </c>
      <c r="J164" s="156"/>
      <c r="K164" s="156"/>
      <c r="L164" s="156">
        <f>ROUND((SUM(L151:L163))/1,2)</f>
        <v>0</v>
      </c>
      <c r="M164" s="156">
        <f>ROUND((SUM(M151:M163))/1,2)</f>
        <v>0</v>
      </c>
      <c r="N164" s="156"/>
      <c r="O164" s="156"/>
      <c r="P164" s="174">
        <f>ROUND((SUM(P151:P163))/1,2)</f>
        <v>1.34</v>
      </c>
      <c r="Q164" s="153"/>
      <c r="R164" s="153"/>
      <c r="S164" s="174">
        <f>ROUND((SUM(S151:S163))/1,2)</f>
        <v>0</v>
      </c>
      <c r="T164" s="153"/>
      <c r="U164" s="153"/>
      <c r="V164" s="153"/>
      <c r="W164" s="153"/>
      <c r="X164" s="153"/>
      <c r="Y164" s="153"/>
      <c r="Z164" s="153"/>
    </row>
    <row r="165" spans="1:26" x14ac:dyDescent="0.25">
      <c r="A165" s="1"/>
      <c r="B165" s="1"/>
      <c r="C165" s="1"/>
      <c r="D165" s="1"/>
      <c r="E165" s="1"/>
      <c r="F165" s="163"/>
      <c r="G165" s="149"/>
      <c r="H165" s="149"/>
      <c r="I165" s="149"/>
      <c r="J165" s="1"/>
      <c r="K165" s="1"/>
      <c r="L165" s="1"/>
      <c r="M165" s="1"/>
      <c r="N165" s="1"/>
      <c r="O165" s="1"/>
      <c r="P165" s="1"/>
      <c r="S165" s="1"/>
    </row>
    <row r="166" spans="1:26" x14ac:dyDescent="0.25">
      <c r="A166" s="156"/>
      <c r="B166" s="156"/>
      <c r="C166" s="156"/>
      <c r="D166" s="156" t="s">
        <v>87</v>
      </c>
      <c r="E166" s="156"/>
      <c r="F166" s="167"/>
      <c r="G166" s="157"/>
      <c r="H166" s="157"/>
      <c r="I166" s="157"/>
      <c r="J166" s="156"/>
      <c r="K166" s="156"/>
      <c r="L166" s="156"/>
      <c r="M166" s="156"/>
      <c r="N166" s="156"/>
      <c r="O166" s="156"/>
      <c r="P166" s="156"/>
      <c r="Q166" s="153"/>
      <c r="R166" s="153"/>
      <c r="S166" s="156"/>
      <c r="T166" s="153"/>
      <c r="U166" s="153"/>
      <c r="V166" s="153"/>
      <c r="W166" s="153"/>
      <c r="X166" s="153"/>
      <c r="Y166" s="153"/>
      <c r="Z166" s="153"/>
    </row>
    <row r="167" spans="1:26" ht="24.95" customHeight="1" x14ac:dyDescent="0.25">
      <c r="A167" s="171"/>
      <c r="B167" s="168" t="s">
        <v>365</v>
      </c>
      <c r="C167" s="172" t="s">
        <v>366</v>
      </c>
      <c r="D167" s="168" t="s">
        <v>367</v>
      </c>
      <c r="E167" s="168" t="s">
        <v>148</v>
      </c>
      <c r="F167" s="169">
        <v>4.2296250000000001E-2</v>
      </c>
      <c r="G167" s="170"/>
      <c r="H167" s="170"/>
      <c r="I167" s="170">
        <f>ROUND(F167*(G167+H167),2)</f>
        <v>0</v>
      </c>
      <c r="J167" s="168">
        <f>ROUND(F167*(N167),2)</f>
        <v>0.88</v>
      </c>
      <c r="K167" s="1">
        <f>ROUND(F167*(O167),2)</f>
        <v>0</v>
      </c>
      <c r="L167" s="1">
        <f>ROUND(F167*(G167),2)</f>
        <v>0</v>
      </c>
      <c r="M167" s="1"/>
      <c r="N167" s="1">
        <v>20.83</v>
      </c>
      <c r="O167" s="1"/>
      <c r="P167" s="167"/>
      <c r="Q167" s="173"/>
      <c r="R167" s="173"/>
      <c r="S167" s="167"/>
      <c r="Z167">
        <v>0</v>
      </c>
    </row>
    <row r="168" spans="1:26" ht="24.95" customHeight="1" x14ac:dyDescent="0.25">
      <c r="A168" s="171"/>
      <c r="B168" s="168" t="s">
        <v>365</v>
      </c>
      <c r="C168" s="172" t="s">
        <v>368</v>
      </c>
      <c r="D168" s="168" t="s">
        <v>369</v>
      </c>
      <c r="E168" s="168" t="s">
        <v>122</v>
      </c>
      <c r="F168" s="169">
        <v>169.185</v>
      </c>
      <c r="G168" s="170"/>
      <c r="H168" s="170"/>
      <c r="I168" s="170">
        <f>ROUND(F168*(G168+H168),2)</f>
        <v>0</v>
      </c>
      <c r="J168" s="168">
        <f>ROUND(F168*(N168),2)</f>
        <v>510.94</v>
      </c>
      <c r="K168" s="1">
        <f>ROUND(F168*(O168),2)</f>
        <v>0</v>
      </c>
      <c r="L168" s="1">
        <f>ROUND(F168*(G168),2)</f>
        <v>0</v>
      </c>
      <c r="M168" s="1"/>
      <c r="N168" s="1">
        <v>3.02</v>
      </c>
      <c r="O168" s="1"/>
      <c r="P168" s="167">
        <f>ROUND(F168*(R168),3)</f>
        <v>4.2000000000000003E-2</v>
      </c>
      <c r="Q168" s="173"/>
      <c r="R168" s="173">
        <v>2.5000000000000001E-4</v>
      </c>
      <c r="S168" s="167"/>
      <c r="Z168">
        <v>0</v>
      </c>
    </row>
    <row r="169" spans="1:26" x14ac:dyDescent="0.25">
      <c r="A169" s="156"/>
      <c r="B169" s="156"/>
      <c r="C169" s="156"/>
      <c r="D169" s="156" t="s">
        <v>87</v>
      </c>
      <c r="E169" s="156"/>
      <c r="F169" s="167"/>
      <c r="G169" s="159"/>
      <c r="H169" s="159">
        <f>ROUND((SUM(M166:M168))/1,2)</f>
        <v>0</v>
      </c>
      <c r="I169" s="159">
        <f>ROUND((SUM(I166:I168))/1,2)</f>
        <v>0</v>
      </c>
      <c r="J169" s="156"/>
      <c r="K169" s="156"/>
      <c r="L169" s="156">
        <f>ROUND((SUM(L166:L168))/1,2)</f>
        <v>0</v>
      </c>
      <c r="M169" s="156">
        <f>ROUND((SUM(M166:M168))/1,2)</f>
        <v>0</v>
      </c>
      <c r="N169" s="156"/>
      <c r="O169" s="156"/>
      <c r="P169" s="174">
        <f>ROUND((SUM(P166:P168))/1,2)</f>
        <v>0.04</v>
      </c>
      <c r="Q169" s="153"/>
      <c r="R169" s="153"/>
      <c r="S169" s="174">
        <f>ROUND((SUM(S166:S168))/1,2)</f>
        <v>0</v>
      </c>
      <c r="T169" s="153"/>
      <c r="U169" s="153"/>
      <c r="V169" s="153"/>
      <c r="W169" s="153"/>
      <c r="X169" s="153"/>
      <c r="Y169" s="153"/>
      <c r="Z169" s="153"/>
    </row>
    <row r="170" spans="1:26" x14ac:dyDescent="0.25">
      <c r="A170" s="1"/>
      <c r="B170" s="1"/>
      <c r="C170" s="1"/>
      <c r="D170" s="1"/>
      <c r="E170" s="1"/>
      <c r="F170" s="163"/>
      <c r="G170" s="149"/>
      <c r="H170" s="149"/>
      <c r="I170" s="149"/>
      <c r="J170" s="1"/>
      <c r="K170" s="1"/>
      <c r="L170" s="1"/>
      <c r="M170" s="1"/>
      <c r="N170" s="1"/>
      <c r="O170" s="1"/>
      <c r="P170" s="1"/>
      <c r="S170" s="1"/>
    </row>
    <row r="171" spans="1:26" x14ac:dyDescent="0.25">
      <c r="A171" s="156"/>
      <c r="B171" s="156"/>
      <c r="C171" s="156"/>
      <c r="D171" s="156" t="s">
        <v>88</v>
      </c>
      <c r="E171" s="156"/>
      <c r="F171" s="167"/>
      <c r="G171" s="157"/>
      <c r="H171" s="157"/>
      <c r="I171" s="157"/>
      <c r="J171" s="156"/>
      <c r="K171" s="156"/>
      <c r="L171" s="156"/>
      <c r="M171" s="156"/>
      <c r="N171" s="156"/>
      <c r="O171" s="156"/>
      <c r="P171" s="156"/>
      <c r="Q171" s="153"/>
      <c r="R171" s="153"/>
      <c r="S171" s="156"/>
      <c r="T171" s="153"/>
      <c r="U171" s="153"/>
      <c r="V171" s="153"/>
      <c r="W171" s="153"/>
      <c r="X171" s="153"/>
      <c r="Y171" s="153"/>
      <c r="Z171" s="153"/>
    </row>
    <row r="172" spans="1:26" ht="24.95" customHeight="1" x14ac:dyDescent="0.25">
      <c r="A172" s="171"/>
      <c r="B172" s="168" t="s">
        <v>370</v>
      </c>
      <c r="C172" s="172" t="s">
        <v>371</v>
      </c>
      <c r="D172" s="168" t="s">
        <v>372</v>
      </c>
      <c r="E172" s="168" t="s">
        <v>160</v>
      </c>
      <c r="F172" s="169">
        <v>5</v>
      </c>
      <c r="G172" s="170"/>
      <c r="H172" s="170"/>
      <c r="I172" s="170">
        <f t="shared" ref="I172:I177" si="40">ROUND(F172*(G172+H172),2)</f>
        <v>0</v>
      </c>
      <c r="J172" s="168">
        <f t="shared" ref="J172:J177" si="41">ROUND(F172*(N172),2)</f>
        <v>163.5</v>
      </c>
      <c r="K172" s="1">
        <f t="shared" ref="K172:K177" si="42">ROUND(F172*(O172),2)</f>
        <v>0</v>
      </c>
      <c r="L172" s="1">
        <f>ROUND(F172*(G172),2)</f>
        <v>0</v>
      </c>
      <c r="M172" s="1"/>
      <c r="N172" s="1">
        <v>32.700000000000003</v>
      </c>
      <c r="O172" s="1"/>
      <c r="P172" s="167">
        <f>ROUND(F172*(R172),3)</f>
        <v>5.0000000000000001E-3</v>
      </c>
      <c r="Q172" s="173"/>
      <c r="R172" s="173">
        <v>1.06E-3</v>
      </c>
      <c r="S172" s="167"/>
      <c r="Z172">
        <v>0</v>
      </c>
    </row>
    <row r="173" spans="1:26" ht="24.95" customHeight="1" x14ac:dyDescent="0.25">
      <c r="A173" s="171"/>
      <c r="B173" s="168" t="s">
        <v>322</v>
      </c>
      <c r="C173" s="172" t="s">
        <v>373</v>
      </c>
      <c r="D173" s="168" t="s">
        <v>374</v>
      </c>
      <c r="E173" s="168" t="s">
        <v>312</v>
      </c>
      <c r="F173" s="169">
        <v>5</v>
      </c>
      <c r="G173" s="170"/>
      <c r="H173" s="170"/>
      <c r="I173" s="170">
        <f t="shared" si="40"/>
        <v>0</v>
      </c>
      <c r="J173" s="168">
        <f t="shared" si="41"/>
        <v>607.29999999999995</v>
      </c>
      <c r="K173" s="1">
        <f t="shared" si="42"/>
        <v>0</v>
      </c>
      <c r="L173" s="1"/>
      <c r="M173" s="1">
        <f>ROUND(F173*(H173),2)</f>
        <v>0</v>
      </c>
      <c r="N173" s="1">
        <v>121.46</v>
      </c>
      <c r="O173" s="1"/>
      <c r="P173" s="167"/>
      <c r="Q173" s="173"/>
      <c r="R173" s="173"/>
      <c r="S173" s="167"/>
      <c r="Z173">
        <v>0</v>
      </c>
    </row>
    <row r="174" spans="1:26" ht="24.95" customHeight="1" x14ac:dyDescent="0.25">
      <c r="A174" s="171"/>
      <c r="B174" s="168" t="s">
        <v>280</v>
      </c>
      <c r="C174" s="172" t="s">
        <v>375</v>
      </c>
      <c r="D174" s="168" t="s">
        <v>376</v>
      </c>
      <c r="E174" s="168" t="s">
        <v>160</v>
      </c>
      <c r="F174" s="169">
        <v>3</v>
      </c>
      <c r="G174" s="170"/>
      <c r="H174" s="170"/>
      <c r="I174" s="170">
        <f t="shared" si="40"/>
        <v>0</v>
      </c>
      <c r="J174" s="168">
        <f t="shared" si="41"/>
        <v>451.59</v>
      </c>
      <c r="K174" s="1">
        <f t="shared" si="42"/>
        <v>0</v>
      </c>
      <c r="L174" s="1"/>
      <c r="M174" s="1">
        <f>ROUND(F174*(H174),2)</f>
        <v>0</v>
      </c>
      <c r="N174" s="1">
        <v>150.53</v>
      </c>
      <c r="O174" s="1"/>
      <c r="P174" s="167">
        <f>ROUND(F174*(R174),3)</f>
        <v>5.3999999999999999E-2</v>
      </c>
      <c r="Q174" s="173"/>
      <c r="R174" s="173">
        <v>1.7999999999999999E-2</v>
      </c>
      <c r="S174" s="167"/>
      <c r="Z174">
        <v>0</v>
      </c>
    </row>
    <row r="175" spans="1:26" ht="24.95" customHeight="1" x14ac:dyDescent="0.25">
      <c r="A175" s="171"/>
      <c r="B175" s="168" t="s">
        <v>370</v>
      </c>
      <c r="C175" s="172" t="s">
        <v>377</v>
      </c>
      <c r="D175" s="168" t="s">
        <v>378</v>
      </c>
      <c r="E175" s="168" t="s">
        <v>148</v>
      </c>
      <c r="F175" s="169">
        <v>9.5299999999999996E-2</v>
      </c>
      <c r="G175" s="170"/>
      <c r="H175" s="170"/>
      <c r="I175" s="170">
        <f t="shared" si="40"/>
        <v>0</v>
      </c>
      <c r="J175" s="168">
        <f t="shared" si="41"/>
        <v>1.64</v>
      </c>
      <c r="K175" s="1">
        <f t="shared" si="42"/>
        <v>0</v>
      </c>
      <c r="L175" s="1">
        <f>ROUND(F175*(G175),2)</f>
        <v>0</v>
      </c>
      <c r="M175" s="1"/>
      <c r="N175" s="1">
        <v>17.170000000000002</v>
      </c>
      <c r="O175" s="1"/>
      <c r="P175" s="167"/>
      <c r="Q175" s="173"/>
      <c r="R175" s="173"/>
      <c r="S175" s="167"/>
      <c r="Z175">
        <v>0</v>
      </c>
    </row>
    <row r="176" spans="1:26" ht="24.95" customHeight="1" x14ac:dyDescent="0.25">
      <c r="A176" s="171"/>
      <c r="B176" s="168" t="s">
        <v>370</v>
      </c>
      <c r="C176" s="172" t="s">
        <v>379</v>
      </c>
      <c r="D176" s="168" t="s">
        <v>380</v>
      </c>
      <c r="E176" s="168" t="s">
        <v>160</v>
      </c>
      <c r="F176" s="169">
        <v>5</v>
      </c>
      <c r="G176" s="170"/>
      <c r="H176" s="170"/>
      <c r="I176" s="170">
        <f t="shared" si="40"/>
        <v>0</v>
      </c>
      <c r="J176" s="168">
        <f t="shared" si="41"/>
        <v>25.2</v>
      </c>
      <c r="K176" s="1">
        <f t="shared" si="42"/>
        <v>0</v>
      </c>
      <c r="L176" s="1">
        <f>ROUND(F176*(G176),2)</f>
        <v>0</v>
      </c>
      <c r="M176" s="1"/>
      <c r="N176" s="1">
        <v>5.04</v>
      </c>
      <c r="O176" s="1"/>
      <c r="P176" s="167"/>
      <c r="Q176" s="173"/>
      <c r="R176" s="173"/>
      <c r="S176" s="167"/>
      <c r="Z176">
        <v>0</v>
      </c>
    </row>
    <row r="177" spans="1:26" ht="24.95" customHeight="1" x14ac:dyDescent="0.25">
      <c r="A177" s="171"/>
      <c r="B177" s="168" t="s">
        <v>280</v>
      </c>
      <c r="C177" s="172" t="s">
        <v>381</v>
      </c>
      <c r="D177" s="168" t="s">
        <v>382</v>
      </c>
      <c r="E177" s="168" t="s">
        <v>160</v>
      </c>
      <c r="F177" s="169">
        <v>2</v>
      </c>
      <c r="G177" s="170"/>
      <c r="H177" s="170"/>
      <c r="I177" s="170">
        <f t="shared" si="40"/>
        <v>0</v>
      </c>
      <c r="J177" s="168">
        <f t="shared" si="41"/>
        <v>234.32</v>
      </c>
      <c r="K177" s="1">
        <f t="shared" si="42"/>
        <v>0</v>
      </c>
      <c r="L177" s="1"/>
      <c r="M177" s="1">
        <f>ROUND(F177*(H177),2)</f>
        <v>0</v>
      </c>
      <c r="N177" s="1">
        <v>117.16</v>
      </c>
      <c r="O177" s="1"/>
      <c r="P177" s="167">
        <f>ROUND(F177*(R177),3)</f>
        <v>3.5999999999999997E-2</v>
      </c>
      <c r="Q177" s="173"/>
      <c r="R177" s="173">
        <v>1.7999999999999999E-2</v>
      </c>
      <c r="S177" s="167"/>
      <c r="Z177">
        <v>0</v>
      </c>
    </row>
    <row r="178" spans="1:26" x14ac:dyDescent="0.25">
      <c r="A178" s="156"/>
      <c r="B178" s="156"/>
      <c r="C178" s="156"/>
      <c r="D178" s="156" t="s">
        <v>88</v>
      </c>
      <c r="E178" s="156"/>
      <c r="F178" s="167"/>
      <c r="G178" s="159"/>
      <c r="H178" s="159">
        <f>ROUND((SUM(M171:M177))/1,2)</f>
        <v>0</v>
      </c>
      <c r="I178" s="159">
        <f>ROUND((SUM(I171:I177))/1,2)</f>
        <v>0</v>
      </c>
      <c r="J178" s="156"/>
      <c r="K178" s="156"/>
      <c r="L178" s="156">
        <f>ROUND((SUM(L171:L177))/1,2)</f>
        <v>0</v>
      </c>
      <c r="M178" s="156">
        <f>ROUND((SUM(M171:M177))/1,2)</f>
        <v>0</v>
      </c>
      <c r="N178" s="156"/>
      <c r="O178" s="156"/>
      <c r="P178" s="174">
        <f>ROUND((SUM(P171:P177))/1,2)</f>
        <v>0.1</v>
      </c>
      <c r="Q178" s="153"/>
      <c r="R178" s="153"/>
      <c r="S178" s="174">
        <f>ROUND((SUM(S171:S177))/1,2)</f>
        <v>0</v>
      </c>
      <c r="T178" s="153"/>
      <c r="U178" s="153"/>
      <c r="V178" s="153"/>
      <c r="W178" s="153"/>
      <c r="X178" s="153"/>
      <c r="Y178" s="153"/>
      <c r="Z178" s="153"/>
    </row>
    <row r="179" spans="1:26" x14ac:dyDescent="0.25">
      <c r="A179" s="1"/>
      <c r="B179" s="1"/>
      <c r="C179" s="1"/>
      <c r="D179" s="1"/>
      <c r="E179" s="1"/>
      <c r="F179" s="163"/>
      <c r="G179" s="149"/>
      <c r="H179" s="149"/>
      <c r="I179" s="149"/>
      <c r="J179" s="1"/>
      <c r="K179" s="1"/>
      <c r="L179" s="1"/>
      <c r="M179" s="1"/>
      <c r="N179" s="1"/>
      <c r="O179" s="1"/>
      <c r="P179" s="1"/>
      <c r="S179" s="1"/>
    </row>
    <row r="180" spans="1:26" x14ac:dyDescent="0.25">
      <c r="A180" s="156"/>
      <c r="B180" s="156"/>
      <c r="C180" s="156"/>
      <c r="D180" s="156" t="s">
        <v>89</v>
      </c>
      <c r="E180" s="156"/>
      <c r="F180" s="167"/>
      <c r="G180" s="157"/>
      <c r="H180" s="157"/>
      <c r="I180" s="157"/>
      <c r="J180" s="156"/>
      <c r="K180" s="156"/>
      <c r="L180" s="156"/>
      <c r="M180" s="156"/>
      <c r="N180" s="156"/>
      <c r="O180" s="156"/>
      <c r="P180" s="156"/>
      <c r="Q180" s="153"/>
      <c r="R180" s="153"/>
      <c r="S180" s="156"/>
      <c r="T180" s="153"/>
      <c r="U180" s="153"/>
      <c r="V180" s="153"/>
      <c r="W180" s="153"/>
      <c r="X180" s="153"/>
      <c r="Y180" s="153"/>
      <c r="Z180" s="153"/>
    </row>
    <row r="181" spans="1:26" ht="24.95" customHeight="1" x14ac:dyDescent="0.25">
      <c r="A181" s="171"/>
      <c r="B181" s="168" t="s">
        <v>383</v>
      </c>
      <c r="C181" s="172" t="s">
        <v>384</v>
      </c>
      <c r="D181" s="168" t="s">
        <v>385</v>
      </c>
      <c r="E181" s="168" t="s">
        <v>386</v>
      </c>
      <c r="F181" s="169">
        <v>1249.28</v>
      </c>
      <c r="G181" s="170"/>
      <c r="H181" s="170"/>
      <c r="I181" s="170">
        <f t="shared" ref="I181:I195" si="43">ROUND(F181*(G181+H181),2)</f>
        <v>0</v>
      </c>
      <c r="J181" s="168">
        <f t="shared" ref="J181:J195" si="44">ROUND(F181*(N181),2)</f>
        <v>824.52</v>
      </c>
      <c r="K181" s="1">
        <f t="shared" ref="K181:K195" si="45">ROUND(F181*(O181),2)</f>
        <v>0</v>
      </c>
      <c r="L181" s="1">
        <f>ROUND(F181*(G181),2)</f>
        <v>0</v>
      </c>
      <c r="M181" s="1"/>
      <c r="N181" s="1">
        <v>0.66</v>
      </c>
      <c r="O181" s="1"/>
      <c r="P181" s="167"/>
      <c r="Q181" s="173"/>
      <c r="R181" s="173"/>
      <c r="S181" s="167"/>
      <c r="Z181">
        <v>0</v>
      </c>
    </row>
    <row r="182" spans="1:26" ht="24.95" customHeight="1" x14ac:dyDescent="0.25">
      <c r="A182" s="171"/>
      <c r="B182" s="168" t="s">
        <v>383</v>
      </c>
      <c r="C182" s="172" t="s">
        <v>387</v>
      </c>
      <c r="D182" s="168" t="s">
        <v>388</v>
      </c>
      <c r="E182" s="168" t="s">
        <v>386</v>
      </c>
      <c r="F182" s="169">
        <v>276.48</v>
      </c>
      <c r="G182" s="170"/>
      <c r="H182" s="170"/>
      <c r="I182" s="170">
        <f t="shared" si="43"/>
        <v>0</v>
      </c>
      <c r="J182" s="168">
        <f t="shared" si="44"/>
        <v>163.12</v>
      </c>
      <c r="K182" s="1">
        <f t="shared" si="45"/>
        <v>0</v>
      </c>
      <c r="L182" s="1">
        <f>ROUND(F182*(G182),2)</f>
        <v>0</v>
      </c>
      <c r="M182" s="1"/>
      <c r="N182" s="1">
        <v>0.59</v>
      </c>
      <c r="O182" s="1"/>
      <c r="P182" s="167"/>
      <c r="Q182" s="173"/>
      <c r="R182" s="173"/>
      <c r="S182" s="167"/>
      <c r="Z182">
        <v>0</v>
      </c>
    </row>
    <row r="183" spans="1:26" ht="24.95" customHeight="1" x14ac:dyDescent="0.25">
      <c r="A183" s="171"/>
      <c r="B183" s="168" t="s">
        <v>210</v>
      </c>
      <c r="C183" s="172" t="s">
        <v>389</v>
      </c>
      <c r="D183" s="168" t="s">
        <v>390</v>
      </c>
      <c r="E183" s="168" t="s">
        <v>386</v>
      </c>
      <c r="F183" s="169">
        <v>1525.76</v>
      </c>
      <c r="G183" s="170"/>
      <c r="H183" s="170"/>
      <c r="I183" s="170">
        <f t="shared" si="43"/>
        <v>0</v>
      </c>
      <c r="J183" s="168">
        <f t="shared" si="44"/>
        <v>2868.43</v>
      </c>
      <c r="K183" s="1">
        <f t="shared" si="45"/>
        <v>0</v>
      </c>
      <c r="L183" s="1"/>
      <c r="M183" s="1">
        <f>ROUND(F183*(H183),2)</f>
        <v>0</v>
      </c>
      <c r="N183" s="1">
        <v>1.88</v>
      </c>
      <c r="O183" s="1"/>
      <c r="P183" s="167">
        <f>ROUND(F183*(R183),3)</f>
        <v>1.526</v>
      </c>
      <c r="Q183" s="173"/>
      <c r="R183" s="173">
        <v>1E-3</v>
      </c>
      <c r="S183" s="167"/>
      <c r="Z183">
        <v>0</v>
      </c>
    </row>
    <row r="184" spans="1:26" ht="24.95" customHeight="1" x14ac:dyDescent="0.25">
      <c r="A184" s="171"/>
      <c r="B184" s="168" t="s">
        <v>210</v>
      </c>
      <c r="C184" s="172" t="s">
        <v>391</v>
      </c>
      <c r="D184" s="168" t="s">
        <v>392</v>
      </c>
      <c r="E184" s="168" t="s">
        <v>160</v>
      </c>
      <c r="F184" s="169">
        <v>1</v>
      </c>
      <c r="G184" s="170"/>
      <c r="H184" s="170"/>
      <c r="I184" s="170">
        <f t="shared" si="43"/>
        <v>0</v>
      </c>
      <c r="J184" s="168">
        <f t="shared" si="44"/>
        <v>401.19</v>
      </c>
      <c r="K184" s="1">
        <f t="shared" si="45"/>
        <v>0</v>
      </c>
      <c r="L184" s="1"/>
      <c r="M184" s="1">
        <f>ROUND(F184*(H184),2)</f>
        <v>0</v>
      </c>
      <c r="N184" s="1">
        <v>401.19</v>
      </c>
      <c r="O184" s="1"/>
      <c r="P184" s="167"/>
      <c r="Q184" s="173"/>
      <c r="R184" s="173"/>
      <c r="S184" s="167"/>
      <c r="Z184">
        <v>0</v>
      </c>
    </row>
    <row r="185" spans="1:26" ht="24.95" customHeight="1" x14ac:dyDescent="0.25">
      <c r="A185" s="171"/>
      <c r="B185" s="168" t="s">
        <v>393</v>
      </c>
      <c r="C185" s="172" t="s">
        <v>394</v>
      </c>
      <c r="D185" s="168" t="s">
        <v>395</v>
      </c>
      <c r="E185" s="168" t="s">
        <v>396</v>
      </c>
      <c r="F185" s="169">
        <v>71.040000000000006</v>
      </c>
      <c r="G185" s="170"/>
      <c r="H185" s="170"/>
      <c r="I185" s="170">
        <f t="shared" si="43"/>
        <v>0</v>
      </c>
      <c r="J185" s="168">
        <f t="shared" si="44"/>
        <v>787.12</v>
      </c>
      <c r="K185" s="1">
        <f t="shared" si="45"/>
        <v>0</v>
      </c>
      <c r="L185" s="1">
        <f>ROUND(F185*(G185),2)</f>
        <v>0</v>
      </c>
      <c r="M185" s="1"/>
      <c r="N185" s="1">
        <v>11.08</v>
      </c>
      <c r="O185" s="1"/>
      <c r="P185" s="167">
        <f>ROUND(F185*(R185),3)</f>
        <v>0.14199999999999999</v>
      </c>
      <c r="Q185" s="173"/>
      <c r="R185" s="173">
        <v>2E-3</v>
      </c>
      <c r="S185" s="167"/>
      <c r="Z185">
        <v>0</v>
      </c>
    </row>
    <row r="186" spans="1:26" ht="35.1" customHeight="1" x14ac:dyDescent="0.25">
      <c r="A186" s="171"/>
      <c r="B186" s="168" t="s">
        <v>210</v>
      </c>
      <c r="C186" s="172" t="s">
        <v>397</v>
      </c>
      <c r="D186" s="168" t="s">
        <v>398</v>
      </c>
      <c r="E186" s="168" t="s">
        <v>160</v>
      </c>
      <c r="F186" s="169">
        <v>2</v>
      </c>
      <c r="G186" s="170"/>
      <c r="H186" s="170"/>
      <c r="I186" s="170">
        <f t="shared" si="43"/>
        <v>0</v>
      </c>
      <c r="J186" s="168">
        <f t="shared" si="44"/>
        <v>1704.16</v>
      </c>
      <c r="K186" s="1">
        <f t="shared" si="45"/>
        <v>0</v>
      </c>
      <c r="L186" s="1"/>
      <c r="M186" s="1">
        <f>ROUND(F186*(H186),2)</f>
        <v>0</v>
      </c>
      <c r="N186" s="1">
        <v>852.08</v>
      </c>
      <c r="O186" s="1"/>
      <c r="P186" s="167"/>
      <c r="Q186" s="173"/>
      <c r="R186" s="173"/>
      <c r="S186" s="167"/>
      <c r="Z186">
        <v>0</v>
      </c>
    </row>
    <row r="187" spans="1:26" ht="24.95" customHeight="1" x14ac:dyDescent="0.25">
      <c r="A187" s="171"/>
      <c r="B187" s="168" t="s">
        <v>383</v>
      </c>
      <c r="C187" s="172" t="s">
        <v>399</v>
      </c>
      <c r="D187" s="168" t="s">
        <v>400</v>
      </c>
      <c r="E187" s="168" t="s">
        <v>386</v>
      </c>
      <c r="F187" s="169">
        <v>38</v>
      </c>
      <c r="G187" s="170"/>
      <c r="H187" s="170"/>
      <c r="I187" s="170">
        <f t="shared" si="43"/>
        <v>0</v>
      </c>
      <c r="J187" s="168">
        <f t="shared" si="44"/>
        <v>152</v>
      </c>
      <c r="K187" s="1">
        <f t="shared" si="45"/>
        <v>0</v>
      </c>
      <c r="L187" s="1">
        <f>ROUND(F187*(G187),2)</f>
        <v>0</v>
      </c>
      <c r="M187" s="1"/>
      <c r="N187" s="1">
        <v>4</v>
      </c>
      <c r="O187" s="1"/>
      <c r="P187" s="167"/>
      <c r="Q187" s="173"/>
      <c r="R187" s="173"/>
      <c r="S187" s="167"/>
      <c r="Z187">
        <v>0</v>
      </c>
    </row>
    <row r="188" spans="1:26" ht="24.95" customHeight="1" x14ac:dyDescent="0.25">
      <c r="A188" s="171"/>
      <c r="B188" s="168" t="s">
        <v>210</v>
      </c>
      <c r="C188" s="172" t="s">
        <v>251</v>
      </c>
      <c r="D188" s="168" t="s">
        <v>401</v>
      </c>
      <c r="E188" s="168" t="s">
        <v>160</v>
      </c>
      <c r="F188" s="169">
        <v>38</v>
      </c>
      <c r="G188" s="170"/>
      <c r="H188" s="170"/>
      <c r="I188" s="170">
        <f t="shared" si="43"/>
        <v>0</v>
      </c>
      <c r="J188" s="168">
        <f t="shared" si="44"/>
        <v>114.76</v>
      </c>
      <c r="K188" s="1">
        <f t="shared" si="45"/>
        <v>0</v>
      </c>
      <c r="L188" s="1"/>
      <c r="M188" s="1">
        <f t="shared" ref="M188:M194" si="46">ROUND(F188*(H188),2)</f>
        <v>0</v>
      </c>
      <c r="N188" s="1">
        <v>3.02</v>
      </c>
      <c r="O188" s="1"/>
      <c r="P188" s="167"/>
      <c r="Q188" s="173"/>
      <c r="R188" s="173"/>
      <c r="S188" s="167"/>
      <c r="Z188">
        <v>0</v>
      </c>
    </row>
    <row r="189" spans="1:26" ht="35.1" customHeight="1" x14ac:dyDescent="0.25">
      <c r="A189" s="171"/>
      <c r="B189" s="168" t="s">
        <v>210</v>
      </c>
      <c r="C189" s="172" t="s">
        <v>402</v>
      </c>
      <c r="D189" s="168" t="s">
        <v>403</v>
      </c>
      <c r="E189" s="168" t="s">
        <v>160</v>
      </c>
      <c r="F189" s="169">
        <v>1</v>
      </c>
      <c r="G189" s="170"/>
      <c r="H189" s="170"/>
      <c r="I189" s="170">
        <f t="shared" si="43"/>
        <v>0</v>
      </c>
      <c r="J189" s="168">
        <f t="shared" si="44"/>
        <v>1409.49</v>
      </c>
      <c r="K189" s="1">
        <f t="shared" si="45"/>
        <v>0</v>
      </c>
      <c r="L189" s="1"/>
      <c r="M189" s="1">
        <f t="shared" si="46"/>
        <v>0</v>
      </c>
      <c r="N189" s="1">
        <v>1409.49</v>
      </c>
      <c r="O189" s="1"/>
      <c r="P189" s="167"/>
      <c r="Q189" s="173"/>
      <c r="R189" s="173"/>
      <c r="S189" s="167"/>
      <c r="Z189">
        <v>0</v>
      </c>
    </row>
    <row r="190" spans="1:26" ht="35.1" customHeight="1" x14ac:dyDescent="0.25">
      <c r="A190" s="171"/>
      <c r="B190" s="168" t="s">
        <v>210</v>
      </c>
      <c r="C190" s="172" t="s">
        <v>404</v>
      </c>
      <c r="D190" s="168" t="s">
        <v>405</v>
      </c>
      <c r="E190" s="168" t="s">
        <v>160</v>
      </c>
      <c r="F190" s="169">
        <v>1</v>
      </c>
      <c r="G190" s="170"/>
      <c r="H190" s="170"/>
      <c r="I190" s="170">
        <f t="shared" si="43"/>
        <v>0</v>
      </c>
      <c r="J190" s="168">
        <f t="shared" si="44"/>
        <v>153.38</v>
      </c>
      <c r="K190" s="1">
        <f t="shared" si="45"/>
        <v>0</v>
      </c>
      <c r="L190" s="1"/>
      <c r="M190" s="1">
        <f t="shared" si="46"/>
        <v>0</v>
      </c>
      <c r="N190" s="1">
        <v>153.38</v>
      </c>
      <c r="O190" s="1"/>
      <c r="P190" s="167"/>
      <c r="Q190" s="173"/>
      <c r="R190" s="173"/>
      <c r="S190" s="167"/>
      <c r="Z190">
        <v>0</v>
      </c>
    </row>
    <row r="191" spans="1:26" ht="35.1" customHeight="1" x14ac:dyDescent="0.25">
      <c r="A191" s="171"/>
      <c r="B191" s="168" t="s">
        <v>210</v>
      </c>
      <c r="C191" s="172" t="s">
        <v>406</v>
      </c>
      <c r="D191" s="168" t="s">
        <v>407</v>
      </c>
      <c r="E191" s="168" t="s">
        <v>160</v>
      </c>
      <c r="F191" s="169">
        <v>1</v>
      </c>
      <c r="G191" s="170"/>
      <c r="H191" s="170"/>
      <c r="I191" s="170">
        <f t="shared" si="43"/>
        <v>0</v>
      </c>
      <c r="J191" s="168">
        <f t="shared" si="44"/>
        <v>53.26</v>
      </c>
      <c r="K191" s="1">
        <f t="shared" si="45"/>
        <v>0</v>
      </c>
      <c r="L191" s="1"/>
      <c r="M191" s="1">
        <f t="shared" si="46"/>
        <v>0</v>
      </c>
      <c r="N191" s="1">
        <v>53.26</v>
      </c>
      <c r="O191" s="1"/>
      <c r="P191" s="167"/>
      <c r="Q191" s="173"/>
      <c r="R191" s="173"/>
      <c r="S191" s="167"/>
      <c r="Z191">
        <v>0</v>
      </c>
    </row>
    <row r="192" spans="1:26" ht="35.1" customHeight="1" x14ac:dyDescent="0.25">
      <c r="A192" s="171"/>
      <c r="B192" s="168" t="s">
        <v>210</v>
      </c>
      <c r="C192" s="172" t="s">
        <v>408</v>
      </c>
      <c r="D192" s="168" t="s">
        <v>409</v>
      </c>
      <c r="E192" s="168" t="s">
        <v>160</v>
      </c>
      <c r="F192" s="169">
        <v>1</v>
      </c>
      <c r="G192" s="170"/>
      <c r="H192" s="170"/>
      <c r="I192" s="170">
        <f t="shared" si="43"/>
        <v>0</v>
      </c>
      <c r="J192" s="168">
        <f t="shared" si="44"/>
        <v>38.340000000000003</v>
      </c>
      <c r="K192" s="1">
        <f t="shared" si="45"/>
        <v>0</v>
      </c>
      <c r="L192" s="1"/>
      <c r="M192" s="1">
        <f t="shared" si="46"/>
        <v>0</v>
      </c>
      <c r="N192" s="1">
        <v>38.340000000000003</v>
      </c>
      <c r="O192" s="1"/>
      <c r="P192" s="167"/>
      <c r="Q192" s="173"/>
      <c r="R192" s="173"/>
      <c r="S192" s="167"/>
      <c r="Z192">
        <v>0</v>
      </c>
    </row>
    <row r="193" spans="1:26" ht="35.1" customHeight="1" x14ac:dyDescent="0.25">
      <c r="A193" s="171"/>
      <c r="B193" s="168" t="s">
        <v>280</v>
      </c>
      <c r="C193" s="172" t="s">
        <v>410</v>
      </c>
      <c r="D193" s="168" t="s">
        <v>411</v>
      </c>
      <c r="E193" s="168" t="s">
        <v>160</v>
      </c>
      <c r="F193" s="169">
        <v>1</v>
      </c>
      <c r="G193" s="170"/>
      <c r="H193" s="170"/>
      <c r="I193" s="170">
        <f t="shared" si="43"/>
        <v>0</v>
      </c>
      <c r="J193" s="168">
        <f t="shared" si="44"/>
        <v>1245.46</v>
      </c>
      <c r="K193" s="1">
        <f t="shared" si="45"/>
        <v>0</v>
      </c>
      <c r="L193" s="1"/>
      <c r="M193" s="1">
        <f t="shared" si="46"/>
        <v>0</v>
      </c>
      <c r="N193" s="1">
        <v>1245.46</v>
      </c>
      <c r="O193" s="1"/>
      <c r="P193" s="167">
        <f>ROUND(F193*(R193),3)</f>
        <v>3.3000000000000002E-2</v>
      </c>
      <c r="Q193" s="173"/>
      <c r="R193" s="173">
        <v>3.3259999999999998E-2</v>
      </c>
      <c r="S193" s="167"/>
      <c r="Z193">
        <v>0</v>
      </c>
    </row>
    <row r="194" spans="1:26" ht="35.1" customHeight="1" x14ac:dyDescent="0.25">
      <c r="A194" s="171"/>
      <c r="B194" s="168" t="s">
        <v>210</v>
      </c>
      <c r="C194" s="172" t="s">
        <v>251</v>
      </c>
      <c r="D194" s="168" t="s">
        <v>412</v>
      </c>
      <c r="E194" s="168" t="s">
        <v>160</v>
      </c>
      <c r="F194" s="169">
        <v>1</v>
      </c>
      <c r="G194" s="170"/>
      <c r="H194" s="170"/>
      <c r="I194" s="170">
        <f t="shared" si="43"/>
        <v>0</v>
      </c>
      <c r="J194" s="168">
        <f t="shared" si="44"/>
        <v>557.4</v>
      </c>
      <c r="K194" s="1">
        <f t="shared" si="45"/>
        <v>0</v>
      </c>
      <c r="L194" s="1"/>
      <c r="M194" s="1">
        <f t="shared" si="46"/>
        <v>0</v>
      </c>
      <c r="N194" s="1">
        <v>557.4</v>
      </c>
      <c r="O194" s="1"/>
      <c r="P194" s="167"/>
      <c r="Q194" s="173"/>
      <c r="R194" s="173"/>
      <c r="S194" s="167"/>
      <c r="Z194">
        <v>0</v>
      </c>
    </row>
    <row r="195" spans="1:26" ht="24.95" customHeight="1" x14ac:dyDescent="0.25">
      <c r="A195" s="171"/>
      <c r="B195" s="168" t="s">
        <v>383</v>
      </c>
      <c r="C195" s="172" t="s">
        <v>413</v>
      </c>
      <c r="D195" s="168" t="s">
        <v>414</v>
      </c>
      <c r="E195" s="168" t="s">
        <v>148</v>
      </c>
      <c r="F195" s="169">
        <v>1.7011000000000001</v>
      </c>
      <c r="G195" s="170"/>
      <c r="H195" s="170"/>
      <c r="I195" s="170">
        <f t="shared" si="43"/>
        <v>0</v>
      </c>
      <c r="J195" s="168">
        <f t="shared" si="44"/>
        <v>43.5</v>
      </c>
      <c r="K195" s="1">
        <f t="shared" si="45"/>
        <v>0</v>
      </c>
      <c r="L195" s="1">
        <f>ROUND(F195*(G195),2)</f>
        <v>0</v>
      </c>
      <c r="M195" s="1"/>
      <c r="N195" s="1">
        <v>25.57</v>
      </c>
      <c r="O195" s="1"/>
      <c r="P195" s="167"/>
      <c r="Q195" s="173"/>
      <c r="R195" s="173"/>
      <c r="S195" s="167"/>
      <c r="Z195">
        <v>0</v>
      </c>
    </row>
    <row r="196" spans="1:26" x14ac:dyDescent="0.25">
      <c r="A196" s="156"/>
      <c r="B196" s="156"/>
      <c r="C196" s="156"/>
      <c r="D196" s="156" t="s">
        <v>89</v>
      </c>
      <c r="E196" s="156"/>
      <c r="F196" s="167"/>
      <c r="G196" s="159"/>
      <c r="H196" s="159">
        <f>ROUND((SUM(M180:M195))/1,2)</f>
        <v>0</v>
      </c>
      <c r="I196" s="159">
        <f>ROUND((SUM(I180:I195))/1,2)</f>
        <v>0</v>
      </c>
      <c r="J196" s="156"/>
      <c r="K196" s="156"/>
      <c r="L196" s="156">
        <f>ROUND((SUM(L180:L195))/1,2)</f>
        <v>0</v>
      </c>
      <c r="M196" s="156">
        <f>ROUND((SUM(M180:M195))/1,2)</f>
        <v>0</v>
      </c>
      <c r="N196" s="156"/>
      <c r="O196" s="156"/>
      <c r="P196" s="174">
        <f>ROUND((SUM(P180:P195))/1,2)</f>
        <v>1.7</v>
      </c>
      <c r="Q196" s="153"/>
      <c r="R196" s="153"/>
      <c r="S196" s="174">
        <f>ROUND((SUM(S180:S195))/1,2)</f>
        <v>0</v>
      </c>
      <c r="T196" s="153"/>
      <c r="U196" s="153"/>
      <c r="V196" s="153"/>
      <c r="W196" s="153"/>
      <c r="X196" s="153"/>
      <c r="Y196" s="153"/>
      <c r="Z196" s="153"/>
    </row>
    <row r="197" spans="1:26" x14ac:dyDescent="0.25">
      <c r="A197" s="1"/>
      <c r="B197" s="1"/>
      <c r="C197" s="1"/>
      <c r="D197" s="1"/>
      <c r="E197" s="1"/>
      <c r="F197" s="163"/>
      <c r="G197" s="149"/>
      <c r="H197" s="149"/>
      <c r="I197" s="149"/>
      <c r="J197" s="1"/>
      <c r="K197" s="1"/>
      <c r="L197" s="1"/>
      <c r="M197" s="1"/>
      <c r="N197" s="1"/>
      <c r="O197" s="1"/>
      <c r="P197" s="1"/>
      <c r="S197" s="1"/>
    </row>
    <row r="198" spans="1:26" x14ac:dyDescent="0.25">
      <c r="A198" s="156"/>
      <c r="B198" s="156"/>
      <c r="C198" s="156"/>
      <c r="D198" s="156" t="s">
        <v>90</v>
      </c>
      <c r="E198" s="156"/>
      <c r="F198" s="167"/>
      <c r="G198" s="157"/>
      <c r="H198" s="157"/>
      <c r="I198" s="157"/>
      <c r="J198" s="156"/>
      <c r="K198" s="156"/>
      <c r="L198" s="156"/>
      <c r="M198" s="156"/>
      <c r="N198" s="156"/>
      <c r="O198" s="156"/>
      <c r="P198" s="156"/>
      <c r="Q198" s="153"/>
      <c r="R198" s="153"/>
      <c r="S198" s="156"/>
      <c r="T198" s="153"/>
      <c r="U198" s="153"/>
      <c r="V198" s="153"/>
      <c r="W198" s="153"/>
      <c r="X198" s="153"/>
      <c r="Y198" s="153"/>
      <c r="Z198" s="153"/>
    </row>
    <row r="199" spans="1:26" ht="24.95" customHeight="1" x14ac:dyDescent="0.25">
      <c r="A199" s="171"/>
      <c r="B199" s="168" t="s">
        <v>415</v>
      </c>
      <c r="C199" s="172" t="s">
        <v>416</v>
      </c>
      <c r="D199" s="168" t="s">
        <v>417</v>
      </c>
      <c r="E199" s="168" t="s">
        <v>122</v>
      </c>
      <c r="F199" s="169">
        <v>79.743600000000001</v>
      </c>
      <c r="G199" s="170"/>
      <c r="H199" s="170"/>
      <c r="I199" s="170">
        <f>ROUND(F199*(G199+H199),2)</f>
        <v>0</v>
      </c>
      <c r="J199" s="168">
        <f>ROUND(F199*(N199),2)</f>
        <v>860.43</v>
      </c>
      <c r="K199" s="1">
        <f>ROUND(F199*(O199),2)</f>
        <v>0</v>
      </c>
      <c r="L199" s="1"/>
      <c r="M199" s="1">
        <f>ROUND(F199*(H199),2)</f>
        <v>0</v>
      </c>
      <c r="N199" s="1">
        <v>10.79</v>
      </c>
      <c r="O199" s="1"/>
      <c r="P199" s="167">
        <f>ROUND(F199*(R199),3)</f>
        <v>1.4350000000000001</v>
      </c>
      <c r="Q199" s="173"/>
      <c r="R199" s="173">
        <v>1.7999999999999999E-2</v>
      </c>
      <c r="S199" s="167"/>
      <c r="Z199">
        <v>0</v>
      </c>
    </row>
    <row r="200" spans="1:26" ht="24.95" customHeight="1" x14ac:dyDescent="0.25">
      <c r="A200" s="171"/>
      <c r="B200" s="168" t="s">
        <v>418</v>
      </c>
      <c r="C200" s="172" t="s">
        <v>419</v>
      </c>
      <c r="D200" s="168" t="s">
        <v>420</v>
      </c>
      <c r="E200" s="168" t="s">
        <v>209</v>
      </c>
      <c r="F200" s="169">
        <v>48.800000000000004</v>
      </c>
      <c r="G200" s="170"/>
      <c r="H200" s="170"/>
      <c r="I200" s="170">
        <f>ROUND(F200*(G200+H200),2)</f>
        <v>0</v>
      </c>
      <c r="J200" s="168">
        <f>ROUND(F200*(N200),2)</f>
        <v>97.6</v>
      </c>
      <c r="K200" s="1">
        <f>ROUND(F200*(O200),2)</f>
        <v>0</v>
      </c>
      <c r="L200" s="1">
        <f>ROUND(F200*(G200),2)</f>
        <v>0</v>
      </c>
      <c r="M200" s="1"/>
      <c r="N200" s="1">
        <v>2</v>
      </c>
      <c r="O200" s="1"/>
      <c r="P200" s="167">
        <f>ROUND(F200*(R200),3)</f>
        <v>4.7E-2</v>
      </c>
      <c r="Q200" s="173"/>
      <c r="R200" s="173">
        <v>9.7000000000000005E-4</v>
      </c>
      <c r="S200" s="167"/>
      <c r="Z200">
        <v>0</v>
      </c>
    </row>
    <row r="201" spans="1:26" ht="24.95" customHeight="1" x14ac:dyDescent="0.25">
      <c r="A201" s="171"/>
      <c r="B201" s="168" t="s">
        <v>418</v>
      </c>
      <c r="C201" s="172" t="s">
        <v>419</v>
      </c>
      <c r="D201" s="168" t="s">
        <v>421</v>
      </c>
      <c r="E201" s="168" t="s">
        <v>148</v>
      </c>
      <c r="F201" s="169">
        <v>1.7952877999999999</v>
      </c>
      <c r="G201" s="170"/>
      <c r="H201" s="170"/>
      <c r="I201" s="170">
        <f>ROUND(F201*(G201+H201),2)</f>
        <v>0</v>
      </c>
      <c r="J201" s="168">
        <f>ROUND(F201*(N201),2)</f>
        <v>22.3</v>
      </c>
      <c r="K201" s="1">
        <f>ROUND(F201*(O201),2)</f>
        <v>0</v>
      </c>
      <c r="L201" s="1">
        <f>ROUND(F201*(G201),2)</f>
        <v>0</v>
      </c>
      <c r="M201" s="1"/>
      <c r="N201" s="1">
        <v>12.42</v>
      </c>
      <c r="O201" s="1"/>
      <c r="P201" s="167"/>
      <c r="Q201" s="173"/>
      <c r="R201" s="173"/>
      <c r="S201" s="167"/>
      <c r="Z201">
        <v>0</v>
      </c>
    </row>
    <row r="202" spans="1:26" ht="24.95" customHeight="1" x14ac:dyDescent="0.25">
      <c r="A202" s="171"/>
      <c r="B202" s="168" t="s">
        <v>418</v>
      </c>
      <c r="C202" s="172" t="s">
        <v>422</v>
      </c>
      <c r="D202" s="168" t="s">
        <v>423</v>
      </c>
      <c r="E202" s="168" t="s">
        <v>122</v>
      </c>
      <c r="F202" s="169">
        <v>73.3</v>
      </c>
      <c r="G202" s="170"/>
      <c r="H202" s="170"/>
      <c r="I202" s="170">
        <f>ROUND(F202*(G202+H202),2)</f>
        <v>0</v>
      </c>
      <c r="J202" s="168">
        <f>ROUND(F202*(N202),2)</f>
        <v>570.27</v>
      </c>
      <c r="K202" s="1">
        <f>ROUND(F202*(O202),2)</f>
        <v>0</v>
      </c>
      <c r="L202" s="1">
        <f>ROUND(F202*(G202),2)</f>
        <v>0</v>
      </c>
      <c r="M202" s="1"/>
      <c r="N202" s="1">
        <v>7.78</v>
      </c>
      <c r="O202" s="1"/>
      <c r="P202" s="167">
        <f>ROUND(F202*(R202),3)</f>
        <v>0.36</v>
      </c>
      <c r="Q202" s="173"/>
      <c r="R202" s="173">
        <v>4.9100000000000003E-3</v>
      </c>
      <c r="S202" s="167"/>
      <c r="Z202">
        <v>0</v>
      </c>
    </row>
    <row r="203" spans="1:26" x14ac:dyDescent="0.25">
      <c r="A203" s="156"/>
      <c r="B203" s="156"/>
      <c r="C203" s="156"/>
      <c r="D203" s="156" t="s">
        <v>90</v>
      </c>
      <c r="E203" s="156"/>
      <c r="F203" s="167"/>
      <c r="G203" s="159"/>
      <c r="H203" s="159">
        <f>ROUND((SUM(M198:M202))/1,2)</f>
        <v>0</v>
      </c>
      <c r="I203" s="159">
        <f>ROUND((SUM(I198:I202))/1,2)</f>
        <v>0</v>
      </c>
      <c r="J203" s="156"/>
      <c r="K203" s="156"/>
      <c r="L203" s="156">
        <f>ROUND((SUM(L198:L202))/1,2)</f>
        <v>0</v>
      </c>
      <c r="M203" s="156">
        <f>ROUND((SUM(M198:M202))/1,2)</f>
        <v>0</v>
      </c>
      <c r="N203" s="156"/>
      <c r="O203" s="156"/>
      <c r="P203" s="174">
        <f>ROUND((SUM(P198:P202))/1,2)</f>
        <v>1.84</v>
      </c>
      <c r="Q203" s="153"/>
      <c r="R203" s="153"/>
      <c r="S203" s="174">
        <f>ROUND((SUM(S198:S202))/1,2)</f>
        <v>0</v>
      </c>
      <c r="T203" s="153"/>
      <c r="U203" s="153"/>
      <c r="V203" s="153"/>
      <c r="W203" s="153"/>
      <c r="X203" s="153"/>
      <c r="Y203" s="153"/>
      <c r="Z203" s="153"/>
    </row>
    <row r="204" spans="1:26" x14ac:dyDescent="0.25">
      <c r="A204" s="1"/>
      <c r="B204" s="1"/>
      <c r="C204" s="1"/>
      <c r="D204" s="1"/>
      <c r="E204" s="1"/>
      <c r="F204" s="163"/>
      <c r="G204" s="149"/>
      <c r="H204" s="149"/>
      <c r="I204" s="149"/>
      <c r="J204" s="1"/>
      <c r="K204" s="1"/>
      <c r="L204" s="1"/>
      <c r="M204" s="1"/>
      <c r="N204" s="1"/>
      <c r="O204" s="1"/>
      <c r="P204" s="1"/>
      <c r="S204" s="1"/>
    </row>
    <row r="205" spans="1:26" x14ac:dyDescent="0.25">
      <c r="A205" s="156"/>
      <c r="B205" s="156"/>
      <c r="C205" s="156"/>
      <c r="D205" s="156" t="s">
        <v>91</v>
      </c>
      <c r="E205" s="156"/>
      <c r="F205" s="167"/>
      <c r="G205" s="157"/>
      <c r="H205" s="157"/>
      <c r="I205" s="157"/>
      <c r="J205" s="156"/>
      <c r="K205" s="156"/>
      <c r="L205" s="156"/>
      <c r="M205" s="156"/>
      <c r="N205" s="156"/>
      <c r="O205" s="156"/>
      <c r="P205" s="156"/>
      <c r="Q205" s="153"/>
      <c r="R205" s="153"/>
      <c r="S205" s="156"/>
      <c r="T205" s="153"/>
      <c r="U205" s="153"/>
      <c r="V205" s="153"/>
      <c r="W205" s="153"/>
      <c r="X205" s="153"/>
      <c r="Y205" s="153"/>
      <c r="Z205" s="153"/>
    </row>
    <row r="206" spans="1:26" ht="24.95" customHeight="1" x14ac:dyDescent="0.25">
      <c r="A206" s="171"/>
      <c r="B206" s="168" t="s">
        <v>424</v>
      </c>
      <c r="C206" s="172" t="s">
        <v>425</v>
      </c>
      <c r="D206" s="168" t="s">
        <v>426</v>
      </c>
      <c r="E206" s="168" t="s">
        <v>122</v>
      </c>
      <c r="F206" s="169">
        <v>26.840000000000003</v>
      </c>
      <c r="G206" s="170"/>
      <c r="H206" s="170"/>
      <c r="I206" s="170">
        <f>ROUND(F206*(G206+H206),2)</f>
        <v>0</v>
      </c>
      <c r="J206" s="168">
        <f>ROUND(F206*(N206),2)</f>
        <v>337.38</v>
      </c>
      <c r="K206" s="1">
        <f>ROUND(F206*(O206),2)</f>
        <v>0</v>
      </c>
      <c r="L206" s="1">
        <f>ROUND(F206*(G206),2)</f>
        <v>0</v>
      </c>
      <c r="M206" s="1"/>
      <c r="N206" s="1">
        <v>12.57</v>
      </c>
      <c r="O206" s="1"/>
      <c r="P206" s="167">
        <f>ROUND(F206*(R206),3)</f>
        <v>1.2999999999999999E-2</v>
      </c>
      <c r="Q206" s="173"/>
      <c r="R206" s="173">
        <v>4.9830600000000001E-4</v>
      </c>
      <c r="S206" s="167"/>
      <c r="Z206">
        <v>0</v>
      </c>
    </row>
    <row r="207" spans="1:26" ht="24.95" customHeight="1" x14ac:dyDescent="0.25">
      <c r="A207" s="171"/>
      <c r="B207" s="168" t="s">
        <v>424</v>
      </c>
      <c r="C207" s="172" t="s">
        <v>427</v>
      </c>
      <c r="D207" s="168" t="s">
        <v>428</v>
      </c>
      <c r="E207" s="168" t="s">
        <v>148</v>
      </c>
      <c r="F207" s="169">
        <v>0.58828733304000003</v>
      </c>
      <c r="G207" s="170"/>
      <c r="H207" s="170"/>
      <c r="I207" s="170">
        <f>ROUND(F207*(G207+H207),2)</f>
        <v>0</v>
      </c>
      <c r="J207" s="168">
        <f>ROUND(F207*(N207),2)</f>
        <v>7.34</v>
      </c>
      <c r="K207" s="1">
        <f>ROUND(F207*(O207),2)</f>
        <v>0</v>
      </c>
      <c r="L207" s="1">
        <f>ROUND(F207*(G207),2)</f>
        <v>0</v>
      </c>
      <c r="M207" s="1"/>
      <c r="N207" s="1">
        <v>12.48</v>
      </c>
      <c r="O207" s="1"/>
      <c r="P207" s="167"/>
      <c r="Q207" s="173"/>
      <c r="R207" s="173"/>
      <c r="S207" s="167"/>
      <c r="Z207">
        <v>0</v>
      </c>
    </row>
    <row r="208" spans="1:26" ht="24.95" customHeight="1" x14ac:dyDescent="0.25">
      <c r="A208" s="171"/>
      <c r="B208" s="168" t="s">
        <v>322</v>
      </c>
      <c r="C208" s="172" t="s">
        <v>429</v>
      </c>
      <c r="D208" s="168" t="s">
        <v>430</v>
      </c>
      <c r="E208" s="168" t="s">
        <v>225</v>
      </c>
      <c r="F208" s="169">
        <v>27.376799999999999</v>
      </c>
      <c r="G208" s="170"/>
      <c r="H208" s="170"/>
      <c r="I208" s="170">
        <f>ROUND(F208*(G208+H208),2)</f>
        <v>0</v>
      </c>
      <c r="J208" s="168">
        <f>ROUND(F208*(N208),2)</f>
        <v>243.11</v>
      </c>
      <c r="K208" s="1">
        <f>ROUND(F208*(O208),2)</f>
        <v>0</v>
      </c>
      <c r="L208" s="1"/>
      <c r="M208" s="1">
        <f>ROUND(F208*(H208),2)</f>
        <v>0</v>
      </c>
      <c r="N208" s="1">
        <v>8.8800000000000008</v>
      </c>
      <c r="O208" s="1"/>
      <c r="P208" s="167">
        <f>ROUND(F208*(R208),3)</f>
        <v>0.57499999999999996</v>
      </c>
      <c r="Q208" s="173"/>
      <c r="R208" s="173">
        <v>2.1000000000000001E-2</v>
      </c>
      <c r="S208" s="167"/>
      <c r="Z208">
        <v>0</v>
      </c>
    </row>
    <row r="209" spans="1:26" x14ac:dyDescent="0.25">
      <c r="A209" s="156"/>
      <c r="B209" s="156"/>
      <c r="C209" s="156"/>
      <c r="D209" s="156" t="s">
        <v>91</v>
      </c>
      <c r="E209" s="156"/>
      <c r="F209" s="167"/>
      <c r="G209" s="159"/>
      <c r="H209" s="159">
        <f>ROUND((SUM(M205:M208))/1,2)</f>
        <v>0</v>
      </c>
      <c r="I209" s="159">
        <f>ROUND((SUM(I205:I208))/1,2)</f>
        <v>0</v>
      </c>
      <c r="J209" s="156"/>
      <c r="K209" s="156"/>
      <c r="L209" s="156">
        <f>ROUND((SUM(L205:L208))/1,2)</f>
        <v>0</v>
      </c>
      <c r="M209" s="156">
        <f>ROUND((SUM(M205:M208))/1,2)</f>
        <v>0</v>
      </c>
      <c r="N209" s="156"/>
      <c r="O209" s="156"/>
      <c r="P209" s="174">
        <f>ROUND((SUM(P205:P208))/1,2)</f>
        <v>0.59</v>
      </c>
      <c r="Q209" s="153"/>
      <c r="R209" s="153"/>
      <c r="S209" s="174">
        <f>ROUND((SUM(S205:S208))/1,2)</f>
        <v>0</v>
      </c>
      <c r="T209" s="153"/>
      <c r="U209" s="153"/>
      <c r="V209" s="153"/>
      <c r="W209" s="153"/>
      <c r="X209" s="153"/>
      <c r="Y209" s="153"/>
      <c r="Z209" s="153"/>
    </row>
    <row r="210" spans="1:26" x14ac:dyDescent="0.25">
      <c r="A210" s="1"/>
      <c r="B210" s="1"/>
      <c r="C210" s="1"/>
      <c r="D210" s="1"/>
      <c r="E210" s="1"/>
      <c r="F210" s="163"/>
      <c r="G210" s="149"/>
      <c r="H210" s="149"/>
      <c r="I210" s="149"/>
      <c r="J210" s="1"/>
      <c r="K210" s="1"/>
      <c r="L210" s="1"/>
      <c r="M210" s="1"/>
      <c r="N210" s="1"/>
      <c r="O210" s="1"/>
      <c r="P210" s="1"/>
      <c r="S210" s="1"/>
    </row>
    <row r="211" spans="1:26" x14ac:dyDescent="0.25">
      <c r="A211" s="156"/>
      <c r="B211" s="156"/>
      <c r="C211" s="156"/>
      <c r="D211" s="156" t="s">
        <v>92</v>
      </c>
      <c r="E211" s="156"/>
      <c r="F211" s="167"/>
      <c r="G211" s="157"/>
      <c r="H211" s="157"/>
      <c r="I211" s="157"/>
      <c r="J211" s="156"/>
      <c r="K211" s="156"/>
      <c r="L211" s="156"/>
      <c r="M211" s="156"/>
      <c r="N211" s="156"/>
      <c r="O211" s="156"/>
      <c r="P211" s="156"/>
      <c r="Q211" s="153"/>
      <c r="R211" s="153"/>
      <c r="S211" s="156"/>
      <c r="T211" s="153"/>
      <c r="U211" s="153"/>
      <c r="V211" s="153"/>
      <c r="W211" s="153"/>
      <c r="X211" s="153"/>
      <c r="Y211" s="153"/>
      <c r="Z211" s="153"/>
    </row>
    <row r="212" spans="1:26" ht="24.95" customHeight="1" x14ac:dyDescent="0.25">
      <c r="A212" s="171"/>
      <c r="B212" s="168" t="s">
        <v>431</v>
      </c>
      <c r="C212" s="172" t="s">
        <v>432</v>
      </c>
      <c r="D212" s="168" t="s">
        <v>433</v>
      </c>
      <c r="E212" s="168" t="s">
        <v>122</v>
      </c>
      <c r="F212" s="169">
        <v>6.3000000000000007</v>
      </c>
      <c r="G212" s="170"/>
      <c r="H212" s="170"/>
      <c r="I212" s="170">
        <f>ROUND(F212*(G212+H212),2)</f>
        <v>0</v>
      </c>
      <c r="J212" s="168">
        <f>ROUND(F212*(N212),2)</f>
        <v>188.87</v>
      </c>
      <c r="K212" s="1">
        <f>ROUND(F212*(O212),2)</f>
        <v>0</v>
      </c>
      <c r="L212" s="1">
        <f>ROUND(F212*(G212),2)</f>
        <v>0</v>
      </c>
      <c r="M212" s="1"/>
      <c r="N212" s="1">
        <v>29.98</v>
      </c>
      <c r="O212" s="1"/>
      <c r="P212" s="167">
        <f>ROUND(F212*(R212),3)</f>
        <v>0.193</v>
      </c>
      <c r="Q212" s="173"/>
      <c r="R212" s="173">
        <v>3.056E-2</v>
      </c>
      <c r="S212" s="167"/>
      <c r="Z212">
        <v>0</v>
      </c>
    </row>
    <row r="213" spans="1:26" ht="24.95" customHeight="1" x14ac:dyDescent="0.25">
      <c r="A213" s="171"/>
      <c r="B213" s="168" t="s">
        <v>434</v>
      </c>
      <c r="C213" s="172" t="s">
        <v>435</v>
      </c>
      <c r="D213" s="168" t="s">
        <v>436</v>
      </c>
      <c r="E213" s="168" t="s">
        <v>122</v>
      </c>
      <c r="F213" s="169">
        <v>6.4260000000000002</v>
      </c>
      <c r="G213" s="170"/>
      <c r="H213" s="170"/>
      <c r="I213" s="170">
        <f>ROUND(F213*(G213+H213),2)</f>
        <v>0</v>
      </c>
      <c r="J213" s="168">
        <f>ROUND(F213*(N213),2)</f>
        <v>123.7</v>
      </c>
      <c r="K213" s="1">
        <f>ROUND(F213*(O213),2)</f>
        <v>0</v>
      </c>
      <c r="L213" s="1"/>
      <c r="M213" s="1">
        <f>ROUND(F213*(H213),2)</f>
        <v>0</v>
      </c>
      <c r="N213" s="1">
        <v>19.25</v>
      </c>
      <c r="O213" s="1"/>
      <c r="P213" s="167">
        <f>ROUND(F213*(R213),3)</f>
        <v>0.39800000000000002</v>
      </c>
      <c r="Q213" s="173"/>
      <c r="R213" s="173">
        <v>6.2E-2</v>
      </c>
      <c r="S213" s="167"/>
      <c r="Z213">
        <v>0</v>
      </c>
    </row>
    <row r="214" spans="1:26" ht="24.95" customHeight="1" x14ac:dyDescent="0.25">
      <c r="A214" s="171"/>
      <c r="B214" s="168" t="s">
        <v>431</v>
      </c>
      <c r="C214" s="172" t="s">
        <v>437</v>
      </c>
      <c r="D214" s="168" t="s">
        <v>438</v>
      </c>
      <c r="E214" s="168" t="s">
        <v>148</v>
      </c>
      <c r="F214" s="169">
        <v>0.59094000000000002</v>
      </c>
      <c r="G214" s="170"/>
      <c r="H214" s="170"/>
      <c r="I214" s="170">
        <f>ROUND(F214*(G214+H214),2)</f>
        <v>0</v>
      </c>
      <c r="J214" s="168">
        <f>ROUND(F214*(N214),2)</f>
        <v>7.62</v>
      </c>
      <c r="K214" s="1">
        <f>ROUND(F214*(O214),2)</f>
        <v>0</v>
      </c>
      <c r="L214" s="1">
        <f>ROUND(F214*(G214),2)</f>
        <v>0</v>
      </c>
      <c r="M214" s="1"/>
      <c r="N214" s="1">
        <v>12.9</v>
      </c>
      <c r="O214" s="1"/>
      <c r="P214" s="167"/>
      <c r="Q214" s="173"/>
      <c r="R214" s="173"/>
      <c r="S214" s="167"/>
      <c r="Z214">
        <v>0</v>
      </c>
    </row>
    <row r="215" spans="1:26" x14ac:dyDescent="0.25">
      <c r="A215" s="156"/>
      <c r="B215" s="156"/>
      <c r="C215" s="156"/>
      <c r="D215" s="156" t="s">
        <v>92</v>
      </c>
      <c r="E215" s="156"/>
      <c r="F215" s="167"/>
      <c r="G215" s="159"/>
      <c r="H215" s="159">
        <f>ROUND((SUM(M211:M214))/1,2)</f>
        <v>0</v>
      </c>
      <c r="I215" s="159">
        <f>ROUND((SUM(I211:I214))/1,2)</f>
        <v>0</v>
      </c>
      <c r="J215" s="156"/>
      <c r="K215" s="156"/>
      <c r="L215" s="156">
        <f>ROUND((SUM(L211:L214))/1,2)</f>
        <v>0</v>
      </c>
      <c r="M215" s="156">
        <f>ROUND((SUM(M211:M214))/1,2)</f>
        <v>0</v>
      </c>
      <c r="N215" s="156"/>
      <c r="O215" s="156"/>
      <c r="P215" s="174">
        <f>ROUND((SUM(P211:P214))/1,2)</f>
        <v>0.59</v>
      </c>
      <c r="Q215" s="153"/>
      <c r="R215" s="153"/>
      <c r="S215" s="174">
        <f>ROUND((SUM(S211:S214))/1,2)</f>
        <v>0</v>
      </c>
      <c r="T215" s="153"/>
      <c r="U215" s="153"/>
      <c r="V215" s="153"/>
      <c r="W215" s="153"/>
      <c r="X215" s="153"/>
      <c r="Y215" s="153"/>
      <c r="Z215" s="153"/>
    </row>
    <row r="216" spans="1:26" x14ac:dyDescent="0.25">
      <c r="A216" s="1"/>
      <c r="B216" s="1"/>
      <c r="C216" s="1"/>
      <c r="D216" s="1"/>
      <c r="E216" s="1"/>
      <c r="F216" s="163"/>
      <c r="G216" s="149"/>
      <c r="H216" s="149"/>
      <c r="I216" s="149"/>
      <c r="J216" s="1"/>
      <c r="K216" s="1"/>
      <c r="L216" s="1"/>
      <c r="M216" s="1"/>
      <c r="N216" s="1"/>
      <c r="O216" s="1"/>
      <c r="P216" s="1"/>
      <c r="S216" s="1"/>
    </row>
    <row r="217" spans="1:26" x14ac:dyDescent="0.25">
      <c r="A217" s="156"/>
      <c r="B217" s="156"/>
      <c r="C217" s="156"/>
      <c r="D217" s="156" t="s">
        <v>93</v>
      </c>
      <c r="E217" s="156"/>
      <c r="F217" s="167"/>
      <c r="G217" s="157"/>
      <c r="H217" s="157"/>
      <c r="I217" s="157"/>
      <c r="J217" s="156"/>
      <c r="K217" s="156"/>
      <c r="L217" s="156"/>
      <c r="M217" s="156"/>
      <c r="N217" s="156"/>
      <c r="O217" s="156"/>
      <c r="P217" s="156"/>
      <c r="Q217" s="153"/>
      <c r="R217" s="153"/>
      <c r="S217" s="156"/>
      <c r="T217" s="153"/>
      <c r="U217" s="153"/>
      <c r="V217" s="153"/>
      <c r="W217" s="153"/>
      <c r="X217" s="153"/>
      <c r="Y217" s="153"/>
      <c r="Z217" s="153"/>
    </row>
    <row r="218" spans="1:26" ht="24.95" customHeight="1" x14ac:dyDescent="0.25">
      <c r="A218" s="171"/>
      <c r="B218" s="168" t="s">
        <v>439</v>
      </c>
      <c r="C218" s="172" t="s">
        <v>440</v>
      </c>
      <c r="D218" s="168" t="s">
        <v>441</v>
      </c>
      <c r="E218" s="168" t="s">
        <v>122</v>
      </c>
      <c r="F218" s="169">
        <v>83.314999999999998</v>
      </c>
      <c r="G218" s="170"/>
      <c r="H218" s="170"/>
      <c r="I218" s="170">
        <f>ROUND(F218*(G218+H218),2)</f>
        <v>0</v>
      </c>
      <c r="J218" s="168">
        <f>ROUND(F218*(N218),2)</f>
        <v>210.79</v>
      </c>
      <c r="K218" s="1">
        <f>ROUND(F218*(O218),2)</f>
        <v>0</v>
      </c>
      <c r="L218" s="1">
        <f>ROUND(F218*(G218),2)</f>
        <v>0</v>
      </c>
      <c r="M218" s="1"/>
      <c r="N218" s="1">
        <v>2.5300000000000002</v>
      </c>
      <c r="O218" s="1"/>
      <c r="P218" s="167">
        <f>ROUND(F218*(R218),3)</f>
        <v>4.4999999999999998E-2</v>
      </c>
      <c r="Q218" s="173"/>
      <c r="R218" s="173">
        <v>5.4000000000000001E-4</v>
      </c>
      <c r="S218" s="167"/>
      <c r="Z218">
        <v>0</v>
      </c>
    </row>
    <row r="219" spans="1:26" ht="24.95" customHeight="1" x14ac:dyDescent="0.25">
      <c r="A219" s="171"/>
      <c r="B219" s="168" t="s">
        <v>439</v>
      </c>
      <c r="C219" s="172" t="s">
        <v>442</v>
      </c>
      <c r="D219" s="168" t="s">
        <v>443</v>
      </c>
      <c r="E219" s="168" t="s">
        <v>122</v>
      </c>
      <c r="F219" s="169">
        <v>175.72399999999999</v>
      </c>
      <c r="G219" s="170"/>
      <c r="H219" s="170"/>
      <c r="I219" s="170">
        <f>ROUND(F219*(G219+H219),2)</f>
        <v>0</v>
      </c>
      <c r="J219" s="168">
        <f>ROUND(F219*(N219),2)</f>
        <v>323.33</v>
      </c>
      <c r="K219" s="1">
        <f>ROUND(F219*(O219),2)</f>
        <v>0</v>
      </c>
      <c r="L219" s="1">
        <f>ROUND(F219*(G219),2)</f>
        <v>0</v>
      </c>
      <c r="M219" s="1"/>
      <c r="N219" s="1">
        <v>1.8399999999999999</v>
      </c>
      <c r="O219" s="1"/>
      <c r="P219" s="167">
        <f>ROUND(F219*(R219),3)</f>
        <v>7.0000000000000007E-2</v>
      </c>
      <c r="Q219" s="173"/>
      <c r="R219" s="173">
        <v>4.0000000000000002E-4</v>
      </c>
      <c r="S219" s="167"/>
      <c r="Z219">
        <v>0</v>
      </c>
    </row>
    <row r="220" spans="1:26" x14ac:dyDescent="0.25">
      <c r="A220" s="156"/>
      <c r="B220" s="156"/>
      <c r="C220" s="156"/>
      <c r="D220" s="156" t="s">
        <v>93</v>
      </c>
      <c r="E220" s="156"/>
      <c r="F220" s="167"/>
      <c r="G220" s="159"/>
      <c r="H220" s="159">
        <f>ROUND((SUM(M217:M219))/1,2)</f>
        <v>0</v>
      </c>
      <c r="I220" s="159">
        <f>ROUND((SUM(I217:I219))/1,2)</f>
        <v>0</v>
      </c>
      <c r="J220" s="156"/>
      <c r="K220" s="156"/>
      <c r="L220" s="156">
        <f>ROUND((SUM(L217:L219))/1,2)</f>
        <v>0</v>
      </c>
      <c r="M220" s="156">
        <f>ROUND((SUM(M217:M219))/1,2)</f>
        <v>0</v>
      </c>
      <c r="N220" s="156"/>
      <c r="O220" s="156"/>
      <c r="P220" s="174">
        <f>ROUND((SUM(P217:P219))/1,2)</f>
        <v>0.12</v>
      </c>
      <c r="Q220" s="153"/>
      <c r="R220" s="153"/>
      <c r="S220" s="174">
        <f>ROUND((SUM(S217:S219))/1,2)</f>
        <v>0</v>
      </c>
      <c r="T220" s="153"/>
      <c r="U220" s="153"/>
      <c r="V220" s="153"/>
      <c r="W220" s="153"/>
      <c r="X220" s="153"/>
      <c r="Y220" s="153"/>
      <c r="Z220" s="153"/>
    </row>
    <row r="221" spans="1:26" x14ac:dyDescent="0.25">
      <c r="A221" s="1"/>
      <c r="B221" s="1"/>
      <c r="C221" s="1"/>
      <c r="D221" s="1"/>
      <c r="E221" s="1"/>
      <c r="F221" s="163"/>
      <c r="G221" s="149"/>
      <c r="H221" s="149"/>
      <c r="I221" s="149"/>
      <c r="J221" s="1"/>
      <c r="K221" s="1"/>
      <c r="L221" s="1"/>
      <c r="M221" s="1"/>
      <c r="N221" s="1"/>
      <c r="O221" s="1"/>
      <c r="P221" s="1"/>
      <c r="S221" s="1"/>
    </row>
    <row r="222" spans="1:26" x14ac:dyDescent="0.25">
      <c r="A222" s="156"/>
      <c r="B222" s="156"/>
      <c r="C222" s="156"/>
      <c r="D222" s="2" t="s">
        <v>80</v>
      </c>
      <c r="E222" s="156"/>
      <c r="F222" s="167"/>
      <c r="G222" s="159"/>
      <c r="H222" s="159">
        <f>ROUND((SUM(M110:M221))/2,2)</f>
        <v>0</v>
      </c>
      <c r="I222" s="159">
        <f>ROUND((SUM(I110:I221))/2,2)</f>
        <v>0</v>
      </c>
      <c r="J222" s="157"/>
      <c r="K222" s="156"/>
      <c r="L222" s="157">
        <f>ROUND((SUM(L110:L221))/2,2)</f>
        <v>0</v>
      </c>
      <c r="M222" s="157">
        <f>ROUND((SUM(M110:M221))/2,2)</f>
        <v>0</v>
      </c>
      <c r="N222" s="156"/>
      <c r="O222" s="156"/>
      <c r="P222" s="174">
        <f>ROUND((SUM(P110:P221))/2,2)</f>
        <v>14.75</v>
      </c>
      <c r="S222" s="174">
        <f>ROUND((SUM(S110:S221))/2,2)</f>
        <v>0</v>
      </c>
    </row>
    <row r="223" spans="1:26" x14ac:dyDescent="0.25">
      <c r="A223" s="1"/>
      <c r="B223" s="1"/>
      <c r="C223" s="1"/>
      <c r="D223" s="1"/>
      <c r="E223" s="1"/>
      <c r="F223" s="163"/>
      <c r="G223" s="149"/>
      <c r="H223" s="149"/>
      <c r="I223" s="149"/>
      <c r="J223" s="1"/>
      <c r="K223" s="1"/>
      <c r="L223" s="1"/>
      <c r="M223" s="1"/>
      <c r="N223" s="1"/>
      <c r="O223" s="1"/>
      <c r="P223" s="1"/>
      <c r="S223" s="1"/>
    </row>
    <row r="224" spans="1:26" x14ac:dyDescent="0.25">
      <c r="A224" s="156"/>
      <c r="B224" s="156"/>
      <c r="C224" s="156"/>
      <c r="D224" s="2" t="s">
        <v>94</v>
      </c>
      <c r="E224" s="156"/>
      <c r="F224" s="167"/>
      <c r="G224" s="157"/>
      <c r="H224" s="157"/>
      <c r="I224" s="157"/>
      <c r="J224" s="156"/>
      <c r="K224" s="156"/>
      <c r="L224" s="156"/>
      <c r="M224" s="156"/>
      <c r="N224" s="156"/>
      <c r="O224" s="156"/>
      <c r="P224" s="156"/>
      <c r="Q224" s="153"/>
      <c r="R224" s="153"/>
      <c r="S224" s="156"/>
      <c r="T224" s="153"/>
      <c r="U224" s="153"/>
      <c r="V224" s="153"/>
      <c r="W224" s="153"/>
      <c r="X224" s="153"/>
      <c r="Y224" s="153"/>
      <c r="Z224" s="153"/>
    </row>
    <row r="225" spans="1:26" x14ac:dyDescent="0.25">
      <c r="A225" s="156"/>
      <c r="B225" s="156"/>
      <c r="C225" s="156"/>
      <c r="D225" s="156" t="s">
        <v>95</v>
      </c>
      <c r="E225" s="156"/>
      <c r="F225" s="167"/>
      <c r="G225" s="157"/>
      <c r="H225" s="157"/>
      <c r="I225" s="157"/>
      <c r="J225" s="156"/>
      <c r="K225" s="156"/>
      <c r="L225" s="156"/>
      <c r="M225" s="156"/>
      <c r="N225" s="156"/>
      <c r="O225" s="156"/>
      <c r="P225" s="156"/>
      <c r="Q225" s="153"/>
      <c r="R225" s="153"/>
      <c r="S225" s="156"/>
      <c r="T225" s="153"/>
      <c r="U225" s="153"/>
      <c r="V225" s="153"/>
      <c r="W225" s="153"/>
      <c r="X225" s="153"/>
      <c r="Y225" s="153"/>
      <c r="Z225" s="153"/>
    </row>
    <row r="226" spans="1:26" ht="24.95" customHeight="1" x14ac:dyDescent="0.25">
      <c r="A226" s="171"/>
      <c r="B226" s="168" t="s">
        <v>288</v>
      </c>
      <c r="C226" s="172" t="s">
        <v>444</v>
      </c>
      <c r="D226" s="168" t="s">
        <v>445</v>
      </c>
      <c r="E226" s="168" t="s">
        <v>122</v>
      </c>
      <c r="F226" s="169">
        <v>73.3</v>
      </c>
      <c r="G226" s="170"/>
      <c r="H226" s="170"/>
      <c r="I226" s="170">
        <f>ROUND(F226*(G226+H226),2)</f>
        <v>0</v>
      </c>
      <c r="J226" s="168">
        <f>ROUND(F226*(N226),2)</f>
        <v>2212.19</v>
      </c>
      <c r="K226" s="1">
        <f>ROUND(F226*(O226),2)</f>
        <v>0</v>
      </c>
      <c r="L226" s="1">
        <f>ROUND(F226*(G226),2)</f>
        <v>0</v>
      </c>
      <c r="M226" s="1"/>
      <c r="N226" s="1">
        <v>30.18</v>
      </c>
      <c r="O226" s="1"/>
      <c r="P226" s="167"/>
      <c r="Q226" s="173"/>
      <c r="R226" s="173"/>
      <c r="S226" s="167"/>
      <c r="Z226">
        <v>0</v>
      </c>
    </row>
    <row r="227" spans="1:26" x14ac:dyDescent="0.25">
      <c r="A227" s="156"/>
      <c r="B227" s="156"/>
      <c r="C227" s="156"/>
      <c r="D227" s="156" t="s">
        <v>95</v>
      </c>
      <c r="E227" s="156"/>
      <c r="F227" s="167"/>
      <c r="G227" s="159"/>
      <c r="H227" s="159">
        <f>ROUND((SUM(M225:M226))/1,2)</f>
        <v>0</v>
      </c>
      <c r="I227" s="159">
        <f>ROUND((SUM(I225:I226))/1,2)</f>
        <v>0</v>
      </c>
      <c r="J227" s="156"/>
      <c r="K227" s="156"/>
      <c r="L227" s="156">
        <f>ROUND((SUM(L225:L226))/1,2)</f>
        <v>0</v>
      </c>
      <c r="M227" s="156">
        <f>ROUND((SUM(M225:M226))/1,2)</f>
        <v>0</v>
      </c>
      <c r="N227" s="156"/>
      <c r="O227" s="156"/>
      <c r="P227" s="174">
        <f>ROUND((SUM(P225:P226))/1,2)</f>
        <v>0</v>
      </c>
      <c r="Q227" s="153"/>
      <c r="R227" s="153"/>
      <c r="S227" s="174">
        <f>ROUND((SUM(S225:S226))/1,2)</f>
        <v>0</v>
      </c>
      <c r="T227" s="153"/>
      <c r="U227" s="153"/>
      <c r="V227" s="153"/>
      <c r="W227" s="153"/>
      <c r="X227" s="153"/>
      <c r="Y227" s="153"/>
      <c r="Z227" s="153"/>
    </row>
    <row r="228" spans="1:26" x14ac:dyDescent="0.25">
      <c r="A228" s="1"/>
      <c r="B228" s="1"/>
      <c r="C228" s="1"/>
      <c r="D228" s="1"/>
      <c r="E228" s="1"/>
      <c r="F228" s="163"/>
      <c r="G228" s="149"/>
      <c r="H228" s="149"/>
      <c r="I228" s="149"/>
      <c r="J228" s="1"/>
      <c r="K228" s="1"/>
      <c r="L228" s="1"/>
      <c r="M228" s="1"/>
      <c r="N228" s="1"/>
      <c r="O228" s="1"/>
      <c r="P228" s="1"/>
      <c r="S228" s="1"/>
    </row>
    <row r="229" spans="1:26" x14ac:dyDescent="0.25">
      <c r="A229" s="156"/>
      <c r="B229" s="156"/>
      <c r="C229" s="156"/>
      <c r="D229" s="156" t="s">
        <v>96</v>
      </c>
      <c r="E229" s="156"/>
      <c r="F229" s="167"/>
      <c r="G229" s="157"/>
      <c r="H229" s="157"/>
      <c r="I229" s="157"/>
      <c r="J229" s="156"/>
      <c r="K229" s="156"/>
      <c r="L229" s="156"/>
      <c r="M229" s="156"/>
      <c r="N229" s="156"/>
      <c r="O229" s="156"/>
      <c r="P229" s="156"/>
      <c r="Q229" s="153"/>
      <c r="R229" s="153"/>
      <c r="S229" s="156"/>
      <c r="T229" s="153"/>
      <c r="U229" s="153"/>
      <c r="V229" s="153"/>
      <c r="W229" s="153"/>
      <c r="X229" s="153"/>
      <c r="Y229" s="153"/>
      <c r="Z229" s="153"/>
    </row>
    <row r="230" spans="1:26" ht="24.95" customHeight="1" x14ac:dyDescent="0.25">
      <c r="A230" s="171"/>
      <c r="B230" s="168" t="s">
        <v>288</v>
      </c>
      <c r="C230" s="172" t="s">
        <v>446</v>
      </c>
      <c r="D230" s="168" t="s">
        <v>447</v>
      </c>
      <c r="E230" s="168" t="s">
        <v>160</v>
      </c>
      <c r="F230" s="169">
        <v>4</v>
      </c>
      <c r="G230" s="170"/>
      <c r="H230" s="170"/>
      <c r="I230" s="170">
        <f>ROUND(F230*(G230+H230),2)</f>
        <v>0</v>
      </c>
      <c r="J230" s="168">
        <f>ROUND(F230*(N230),2)</f>
        <v>1005.44</v>
      </c>
      <c r="K230" s="1">
        <f>ROUND(F230*(O230),2)</f>
        <v>0</v>
      </c>
      <c r="L230" s="1">
        <f>ROUND(F230*(G230),2)</f>
        <v>0</v>
      </c>
      <c r="M230" s="1"/>
      <c r="N230" s="1">
        <v>251.36</v>
      </c>
      <c r="O230" s="1"/>
      <c r="P230" s="167"/>
      <c r="Q230" s="173"/>
      <c r="R230" s="173"/>
      <c r="S230" s="167"/>
      <c r="Z230">
        <v>0</v>
      </c>
    </row>
    <row r="231" spans="1:26" x14ac:dyDescent="0.25">
      <c r="A231" s="156"/>
      <c r="B231" s="156"/>
      <c r="C231" s="156"/>
      <c r="D231" s="156" t="s">
        <v>96</v>
      </c>
      <c r="E231" s="156"/>
      <c r="F231" s="167"/>
      <c r="G231" s="159"/>
      <c r="H231" s="159"/>
      <c r="I231" s="159">
        <f>ROUND((SUM(I229:I230))/1,2)</f>
        <v>0</v>
      </c>
      <c r="J231" s="156"/>
      <c r="K231" s="156"/>
      <c r="L231" s="156">
        <f>ROUND((SUM(L229:L230))/1,2)</f>
        <v>0</v>
      </c>
      <c r="M231" s="156">
        <f>ROUND((SUM(M229:M230))/1,2)</f>
        <v>0</v>
      </c>
      <c r="N231" s="156"/>
      <c r="O231" s="156"/>
      <c r="P231" s="174">
        <f>ROUND((SUM(P229:P230))/1,2)</f>
        <v>0</v>
      </c>
      <c r="S231" s="167">
        <f>ROUND((SUM(S229:S230))/1,2)</f>
        <v>0</v>
      </c>
    </row>
    <row r="232" spans="1:26" x14ac:dyDescent="0.25">
      <c r="A232" s="1"/>
      <c r="B232" s="1"/>
      <c r="C232" s="1"/>
      <c r="D232" s="1"/>
      <c r="E232" s="1"/>
      <c r="F232" s="163"/>
      <c r="G232" s="149"/>
      <c r="H232" s="149"/>
      <c r="I232" s="149"/>
      <c r="J232" s="1"/>
      <c r="K232" s="1"/>
      <c r="L232" s="1"/>
      <c r="M232" s="1"/>
      <c r="N232" s="1"/>
      <c r="O232" s="1"/>
      <c r="P232" s="1"/>
      <c r="S232" s="1"/>
    </row>
    <row r="233" spans="1:26" x14ac:dyDescent="0.25">
      <c r="A233" s="156"/>
      <c r="B233" s="156"/>
      <c r="C233" s="156"/>
      <c r="D233" s="2" t="s">
        <v>94</v>
      </c>
      <c r="E233" s="156"/>
      <c r="F233" s="167"/>
      <c r="G233" s="159"/>
      <c r="H233" s="159"/>
      <c r="I233" s="159">
        <f>ROUND((SUM(I224:I232))/2,2)</f>
        <v>0</v>
      </c>
      <c r="J233" s="156"/>
      <c r="K233" s="156"/>
      <c r="L233" s="156">
        <f>ROUND((SUM(L224:L232))/2,2)</f>
        <v>0</v>
      </c>
      <c r="M233" s="156">
        <f>ROUND((SUM(M224:M232))/2,2)</f>
        <v>0</v>
      </c>
      <c r="N233" s="156"/>
      <c r="O233" s="156"/>
      <c r="P233" s="174">
        <f>ROUND((SUM(P224:P232))/2,2)</f>
        <v>0</v>
      </c>
      <c r="S233" s="174">
        <f>ROUND((SUM(S224:S232))/2,2)</f>
        <v>0</v>
      </c>
    </row>
    <row r="234" spans="1:26" x14ac:dyDescent="0.25">
      <c r="A234" s="175"/>
      <c r="B234" s="175" t="s">
        <v>12</v>
      </c>
      <c r="C234" s="175"/>
      <c r="D234" s="175"/>
      <c r="E234" s="175"/>
      <c r="F234" s="176" t="s">
        <v>97</v>
      </c>
      <c r="G234" s="177"/>
      <c r="H234" s="177">
        <f>ROUND((SUM(M9:M233))/3,2)</f>
        <v>0</v>
      </c>
      <c r="I234" s="177">
        <f>ROUND((SUM(I9:I233))/3,2)</f>
        <v>0</v>
      </c>
      <c r="J234" s="175"/>
      <c r="K234" s="175">
        <f>ROUND((SUM(K9:K233)),2)</f>
        <v>0</v>
      </c>
      <c r="L234" s="175">
        <f>ROUND((SUM(L9:L233))/3,2)</f>
        <v>0</v>
      </c>
      <c r="M234" s="175">
        <f>ROUND((SUM(M9:M233))/3,2)</f>
        <v>0</v>
      </c>
      <c r="N234" s="175"/>
      <c r="O234" s="175"/>
      <c r="P234" s="193">
        <f>ROUND((SUM(P9:P233))/3,2)</f>
        <v>363.98</v>
      </c>
      <c r="S234" s="176">
        <f>ROUND((SUM(S9:S233))/3,2)</f>
        <v>0</v>
      </c>
      <c r="Z234">
        <f>(SUM(Z9:Z233))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SO-01 Vlastný objekt - Dom smútku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448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/>
      <c r="E16" s="97"/>
      <c r="F16" s="106"/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/>
      <c r="E17" s="76"/>
      <c r="F17" s="81"/>
      <c r="G17" s="61">
        <v>7</v>
      </c>
      <c r="H17" s="116" t="s">
        <v>43</v>
      </c>
      <c r="I17" s="129"/>
      <c r="J17" s="127">
        <f>'SO 12178'!Z129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>
        <f>'Rekap 12178'!B13</f>
        <v>0</v>
      </c>
      <c r="E18" s="77">
        <f>'Rekap 12178'!C13</f>
        <v>0</v>
      </c>
      <c r="F18" s="82">
        <f>'Rekap 12178'!D13</f>
        <v>0</v>
      </c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12178'!K9:'SO 12178'!K128)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12178'!K9:'SO 12178'!K128)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30</v>
      </c>
      <c r="B1" s="144"/>
      <c r="C1" s="144"/>
      <c r="D1" s="145" t="s">
        <v>27</v>
      </c>
      <c r="E1" s="144"/>
      <c r="F1" s="144"/>
      <c r="W1">
        <v>30.126000000000001</v>
      </c>
    </row>
    <row r="2" spans="1:26" x14ac:dyDescent="0.25">
      <c r="A2" s="145" t="s">
        <v>34</v>
      </c>
      <c r="B2" s="144"/>
      <c r="C2" s="144"/>
      <c r="D2" s="145" t="s">
        <v>25</v>
      </c>
      <c r="E2" s="144"/>
      <c r="F2" s="144"/>
    </row>
    <row r="3" spans="1:26" x14ac:dyDescent="0.25">
      <c r="A3" s="145" t="s">
        <v>33</v>
      </c>
      <c r="B3" s="144"/>
      <c r="C3" s="144"/>
      <c r="D3" s="145" t="s">
        <v>70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448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71</v>
      </c>
      <c r="B8" s="144"/>
      <c r="C8" s="144"/>
      <c r="D8" s="144"/>
      <c r="E8" s="144"/>
      <c r="F8" s="144"/>
    </row>
    <row r="9" spans="1:26" x14ac:dyDescent="0.25">
      <c r="A9" s="147" t="s">
        <v>67</v>
      </c>
      <c r="B9" s="147" t="s">
        <v>61</v>
      </c>
      <c r="C9" s="147" t="s">
        <v>62</v>
      </c>
      <c r="D9" s="147" t="s">
        <v>39</v>
      </c>
      <c r="E9" s="147" t="s">
        <v>68</v>
      </c>
      <c r="F9" s="147" t="s">
        <v>69</v>
      </c>
    </row>
    <row r="10" spans="1:26" x14ac:dyDescent="0.25">
      <c r="A10" s="154" t="s">
        <v>94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95</v>
      </c>
      <c r="B11" s="157">
        <f>'SO 12178'!L116</f>
        <v>0</v>
      </c>
      <c r="C11" s="157">
        <f>'SO 12178'!M116</f>
        <v>0</v>
      </c>
      <c r="D11" s="157">
        <f>'SO 12178'!I116</f>
        <v>0</v>
      </c>
      <c r="E11" s="158">
        <f>'SO 12178'!P116</f>
        <v>0</v>
      </c>
      <c r="F11" s="158">
        <f>'SO 12178'!S116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449</v>
      </c>
      <c r="B12" s="157">
        <f>'SO 12178'!L126</f>
        <v>0</v>
      </c>
      <c r="C12" s="157">
        <f>'SO 12178'!M126</f>
        <v>0</v>
      </c>
      <c r="D12" s="157">
        <f>'SO 12178'!I126</f>
        <v>0</v>
      </c>
      <c r="E12" s="158">
        <f>'SO 12178'!P126</f>
        <v>0</v>
      </c>
      <c r="F12" s="158">
        <f>'SO 12178'!S126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94</v>
      </c>
      <c r="B13" s="159">
        <f>'SO 12178'!L128</f>
        <v>0</v>
      </c>
      <c r="C13" s="159">
        <f>'SO 12178'!M128</f>
        <v>0</v>
      </c>
      <c r="D13" s="159">
        <f>'SO 12178'!I128</f>
        <v>0</v>
      </c>
      <c r="E13" s="160">
        <f>'SO 12178'!P128</f>
        <v>0</v>
      </c>
      <c r="F13" s="160">
        <f>'SO 12178'!S128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97</v>
      </c>
      <c r="B15" s="159">
        <f>'SO 12178'!L129</f>
        <v>0</v>
      </c>
      <c r="C15" s="159">
        <f>'SO 12178'!M129</f>
        <v>0</v>
      </c>
      <c r="D15" s="159">
        <f>'SO 12178'!I129</f>
        <v>0</v>
      </c>
      <c r="E15" s="160">
        <f>'SO 12178'!P129</f>
        <v>0</v>
      </c>
      <c r="F15" s="160">
        <f>'SO 12178'!S129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49"/>
      <c r="C85" s="149"/>
      <c r="D85" s="149"/>
      <c r="E85" s="148"/>
      <c r="F85" s="148"/>
    </row>
    <row r="86" spans="1:6" x14ac:dyDescent="0.25">
      <c r="A86" s="1"/>
      <c r="B86" s="149"/>
      <c r="C86" s="149"/>
      <c r="D86" s="149"/>
      <c r="E86" s="148"/>
      <c r="F86" s="148"/>
    </row>
    <row r="87" spans="1:6" x14ac:dyDescent="0.25">
      <c r="A87" s="1"/>
      <c r="B87" s="149"/>
      <c r="C87" s="149"/>
      <c r="D87" s="149"/>
      <c r="E87" s="148"/>
      <c r="F87" s="148"/>
    </row>
    <row r="88" spans="1:6" x14ac:dyDescent="0.25">
      <c r="A88" s="1"/>
      <c r="B88" s="149"/>
      <c r="C88" s="149"/>
      <c r="D88" s="149"/>
      <c r="E88" s="148"/>
      <c r="F88" s="148"/>
    </row>
    <row r="89" spans="1:6" x14ac:dyDescent="0.25">
      <c r="A89" s="1"/>
      <c r="B89" s="149"/>
      <c r="C89" s="149"/>
      <c r="D89" s="149"/>
      <c r="E89" s="148"/>
      <c r="F89" s="148"/>
    </row>
    <row r="90" spans="1:6" x14ac:dyDescent="0.25">
      <c r="A90" s="1"/>
      <c r="B90" s="149"/>
      <c r="C90" s="149"/>
      <c r="D90" s="149"/>
      <c r="E90" s="148"/>
      <c r="F90" s="148"/>
    </row>
    <row r="91" spans="1:6" x14ac:dyDescent="0.25">
      <c r="A91" s="1"/>
      <c r="B91" s="149"/>
      <c r="C91" s="149"/>
      <c r="D91" s="149"/>
      <c r="E91" s="148"/>
      <c r="F91" s="148"/>
    </row>
    <row r="92" spans="1:6" x14ac:dyDescent="0.25">
      <c r="A92" s="1"/>
      <c r="B92" s="149"/>
      <c r="C92" s="149"/>
      <c r="D92" s="149"/>
      <c r="E92" s="148"/>
      <c r="F92" s="148"/>
    </row>
    <row r="93" spans="1:6" x14ac:dyDescent="0.25">
      <c r="A93" s="1"/>
      <c r="B93" s="149"/>
      <c r="C93" s="149"/>
      <c r="D93" s="149"/>
      <c r="E93" s="148"/>
      <c r="F93" s="148"/>
    </row>
    <row r="94" spans="1:6" x14ac:dyDescent="0.25">
      <c r="A94" s="1"/>
      <c r="B94" s="149"/>
      <c r="C94" s="149"/>
      <c r="D94" s="149"/>
      <c r="E94" s="148"/>
      <c r="F94" s="148"/>
    </row>
    <row r="95" spans="1:6" x14ac:dyDescent="0.25">
      <c r="A95" s="1"/>
      <c r="B95" s="149"/>
      <c r="C95" s="149"/>
      <c r="D95" s="149"/>
      <c r="E95" s="148"/>
      <c r="F95" s="148"/>
    </row>
    <row r="96" spans="1:6" x14ac:dyDescent="0.25">
      <c r="A96" s="1"/>
      <c r="B96" s="149"/>
      <c r="C96" s="149"/>
      <c r="D96" s="149"/>
      <c r="E96" s="148"/>
      <c r="F96" s="148"/>
    </row>
    <row r="97" spans="1:6" x14ac:dyDescent="0.25">
      <c r="A97" s="1"/>
      <c r="B97" s="149"/>
      <c r="C97" s="149"/>
      <c r="D97" s="149"/>
      <c r="E97" s="148"/>
      <c r="F97" s="148"/>
    </row>
    <row r="98" spans="1:6" x14ac:dyDescent="0.25">
      <c r="A98" s="1"/>
      <c r="B98" s="149"/>
      <c r="C98" s="149"/>
      <c r="D98" s="149"/>
      <c r="E98" s="148"/>
      <c r="F98" s="148"/>
    </row>
    <row r="99" spans="1:6" x14ac:dyDescent="0.25">
      <c r="A99" s="1"/>
      <c r="B99" s="149"/>
      <c r="C99" s="149"/>
      <c r="D99" s="149"/>
      <c r="E99" s="148"/>
      <c r="F99" s="148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>
      <pane ySplit="8" topLeftCell="A9" activePane="bottomLeft" state="frozen"/>
      <selection pane="bottomLeft" activeCell="G125" sqref="G11:G12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30</v>
      </c>
      <c r="C1" s="3"/>
      <c r="D1" s="3"/>
      <c r="E1" s="5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34</v>
      </c>
      <c r="C2" s="3"/>
      <c r="D2" s="3"/>
      <c r="E2" s="5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33</v>
      </c>
      <c r="C3" s="3"/>
      <c r="D3" s="3"/>
      <c r="E3" s="5" t="s">
        <v>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448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98</v>
      </c>
      <c r="B8" s="164" t="s">
        <v>99</v>
      </c>
      <c r="C8" s="164" t="s">
        <v>100</v>
      </c>
      <c r="D8" s="164" t="s">
        <v>101</v>
      </c>
      <c r="E8" s="164" t="s">
        <v>102</v>
      </c>
      <c r="F8" s="164" t="s">
        <v>103</v>
      </c>
      <c r="G8" s="164" t="s">
        <v>104</v>
      </c>
      <c r="H8" s="164" t="s">
        <v>62</v>
      </c>
      <c r="I8" s="164" t="s">
        <v>105</v>
      </c>
      <c r="J8" s="164"/>
      <c r="K8" s="164"/>
      <c r="L8" s="164"/>
      <c r="M8" s="164"/>
      <c r="N8" s="164"/>
      <c r="O8" s="164"/>
      <c r="P8" s="164" t="s">
        <v>106</v>
      </c>
      <c r="Q8" s="161"/>
      <c r="R8" s="161"/>
      <c r="S8" s="164" t="s">
        <v>107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94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95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450</v>
      </c>
      <c r="C11" s="172" t="s">
        <v>451</v>
      </c>
      <c r="D11" s="168" t="s">
        <v>452</v>
      </c>
      <c r="E11" s="168"/>
      <c r="F11" s="169">
        <v>3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6.69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2.23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450</v>
      </c>
      <c r="C12" s="172" t="s">
        <v>453</v>
      </c>
      <c r="D12" s="168" t="s">
        <v>454</v>
      </c>
      <c r="E12" s="168" t="s">
        <v>209</v>
      </c>
      <c r="F12" s="169">
        <v>75</v>
      </c>
      <c r="G12" s="170"/>
      <c r="H12" s="170"/>
      <c r="I12" s="170">
        <f t="shared" si="0"/>
        <v>0</v>
      </c>
      <c r="J12" s="168">
        <f t="shared" si="1"/>
        <v>79.5</v>
      </c>
      <c r="K12" s="1">
        <f t="shared" si="2"/>
        <v>0</v>
      </c>
      <c r="L12" s="1">
        <f t="shared" si="3"/>
        <v>0</v>
      </c>
      <c r="M12" s="1"/>
      <c r="N12" s="1">
        <v>1.06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450</v>
      </c>
      <c r="C13" s="172" t="s">
        <v>455</v>
      </c>
      <c r="D13" s="168" t="s">
        <v>456</v>
      </c>
      <c r="E13" s="168" t="s">
        <v>457</v>
      </c>
      <c r="F13" s="169">
        <v>2</v>
      </c>
      <c r="G13" s="170"/>
      <c r="H13" s="170"/>
      <c r="I13" s="170">
        <f t="shared" si="0"/>
        <v>0</v>
      </c>
      <c r="J13" s="168">
        <f t="shared" si="1"/>
        <v>1.64</v>
      </c>
      <c r="K13" s="1">
        <f t="shared" si="2"/>
        <v>0</v>
      </c>
      <c r="L13" s="1">
        <f t="shared" si="3"/>
        <v>0</v>
      </c>
      <c r="M13" s="1"/>
      <c r="N13" s="1">
        <v>0.82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450</v>
      </c>
      <c r="C14" s="172" t="s">
        <v>458</v>
      </c>
      <c r="D14" s="168" t="s">
        <v>459</v>
      </c>
      <c r="E14" s="168" t="s">
        <v>457</v>
      </c>
      <c r="F14" s="169">
        <v>1</v>
      </c>
      <c r="G14" s="170"/>
      <c r="H14" s="170"/>
      <c r="I14" s="170">
        <f t="shared" si="0"/>
        <v>0</v>
      </c>
      <c r="J14" s="168">
        <f t="shared" si="1"/>
        <v>6.04</v>
      </c>
      <c r="K14" s="1">
        <f t="shared" si="2"/>
        <v>0</v>
      </c>
      <c r="L14" s="1">
        <f t="shared" si="3"/>
        <v>0</v>
      </c>
      <c r="M14" s="1"/>
      <c r="N14" s="1">
        <v>6.04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450</v>
      </c>
      <c r="C15" s="172" t="s">
        <v>460</v>
      </c>
      <c r="D15" s="168" t="s">
        <v>461</v>
      </c>
      <c r="E15" s="168" t="s">
        <v>457</v>
      </c>
      <c r="F15" s="169">
        <v>1</v>
      </c>
      <c r="G15" s="170"/>
      <c r="H15" s="170"/>
      <c r="I15" s="170">
        <f t="shared" si="0"/>
        <v>0</v>
      </c>
      <c r="J15" s="168">
        <f t="shared" si="1"/>
        <v>1.02</v>
      </c>
      <c r="K15" s="1">
        <f t="shared" si="2"/>
        <v>0</v>
      </c>
      <c r="L15" s="1">
        <f t="shared" si="3"/>
        <v>0</v>
      </c>
      <c r="M15" s="1"/>
      <c r="N15" s="1">
        <v>1.02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450</v>
      </c>
      <c r="C16" s="172" t="s">
        <v>462</v>
      </c>
      <c r="D16" s="168" t="s">
        <v>463</v>
      </c>
      <c r="E16" s="168" t="s">
        <v>457</v>
      </c>
      <c r="F16" s="169">
        <v>1</v>
      </c>
      <c r="G16" s="170"/>
      <c r="H16" s="170"/>
      <c r="I16" s="170">
        <f t="shared" si="0"/>
        <v>0</v>
      </c>
      <c r="J16" s="168">
        <f t="shared" si="1"/>
        <v>1.17</v>
      </c>
      <c r="K16" s="1">
        <f t="shared" si="2"/>
        <v>0</v>
      </c>
      <c r="L16" s="1">
        <f t="shared" si="3"/>
        <v>0</v>
      </c>
      <c r="M16" s="1"/>
      <c r="N16" s="1">
        <v>1.17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450</v>
      </c>
      <c r="C17" s="172" t="s">
        <v>464</v>
      </c>
      <c r="D17" s="168" t="s">
        <v>465</v>
      </c>
      <c r="E17" s="168" t="s">
        <v>457</v>
      </c>
      <c r="F17" s="169">
        <v>1</v>
      </c>
      <c r="G17" s="170"/>
      <c r="H17" s="170"/>
      <c r="I17" s="170">
        <f t="shared" si="0"/>
        <v>0</v>
      </c>
      <c r="J17" s="168">
        <f t="shared" si="1"/>
        <v>2.74</v>
      </c>
      <c r="K17" s="1">
        <f t="shared" si="2"/>
        <v>0</v>
      </c>
      <c r="L17" s="1">
        <f t="shared" si="3"/>
        <v>0</v>
      </c>
      <c r="M17" s="1"/>
      <c r="N17" s="1">
        <v>2.74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450</v>
      </c>
      <c r="C18" s="172" t="s">
        <v>466</v>
      </c>
      <c r="D18" s="168" t="s">
        <v>467</v>
      </c>
      <c r="E18" s="168" t="s">
        <v>457</v>
      </c>
      <c r="F18" s="169">
        <v>1</v>
      </c>
      <c r="G18" s="170"/>
      <c r="H18" s="170"/>
      <c r="I18" s="170">
        <f t="shared" si="0"/>
        <v>0</v>
      </c>
      <c r="J18" s="168">
        <f t="shared" si="1"/>
        <v>4.26</v>
      </c>
      <c r="K18" s="1">
        <f t="shared" si="2"/>
        <v>0</v>
      </c>
      <c r="L18" s="1">
        <f t="shared" si="3"/>
        <v>0</v>
      </c>
      <c r="M18" s="1"/>
      <c r="N18" s="1">
        <v>4.26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450</v>
      </c>
      <c r="C19" s="172" t="s">
        <v>468</v>
      </c>
      <c r="D19" s="168" t="s">
        <v>469</v>
      </c>
      <c r="E19" s="168" t="s">
        <v>457</v>
      </c>
      <c r="F19" s="169">
        <v>1</v>
      </c>
      <c r="G19" s="170"/>
      <c r="H19" s="170"/>
      <c r="I19" s="170">
        <f t="shared" si="0"/>
        <v>0</v>
      </c>
      <c r="J19" s="168">
        <f t="shared" si="1"/>
        <v>2.85</v>
      </c>
      <c r="K19" s="1">
        <f t="shared" si="2"/>
        <v>0</v>
      </c>
      <c r="L19" s="1">
        <f t="shared" si="3"/>
        <v>0</v>
      </c>
      <c r="M19" s="1"/>
      <c r="N19" s="1">
        <v>2.85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450</v>
      </c>
      <c r="C20" s="172" t="s">
        <v>470</v>
      </c>
      <c r="D20" s="168" t="s">
        <v>471</v>
      </c>
      <c r="E20" s="168" t="s">
        <v>209</v>
      </c>
      <c r="F20" s="169">
        <v>12</v>
      </c>
      <c r="G20" s="170"/>
      <c r="H20" s="170"/>
      <c r="I20" s="170">
        <f t="shared" si="0"/>
        <v>0</v>
      </c>
      <c r="J20" s="168">
        <f t="shared" si="1"/>
        <v>8.4</v>
      </c>
      <c r="K20" s="1">
        <f t="shared" si="2"/>
        <v>0</v>
      </c>
      <c r="L20" s="1">
        <f t="shared" si="3"/>
        <v>0</v>
      </c>
      <c r="M20" s="1"/>
      <c r="N20" s="1">
        <v>0.7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450</v>
      </c>
      <c r="C21" s="172" t="s">
        <v>472</v>
      </c>
      <c r="D21" s="168" t="s">
        <v>473</v>
      </c>
      <c r="E21" s="168" t="s">
        <v>457</v>
      </c>
      <c r="F21" s="169">
        <v>12</v>
      </c>
      <c r="G21" s="170"/>
      <c r="H21" s="170"/>
      <c r="I21" s="170">
        <f t="shared" si="0"/>
        <v>0</v>
      </c>
      <c r="J21" s="168">
        <f t="shared" si="1"/>
        <v>4.8</v>
      </c>
      <c r="K21" s="1">
        <f t="shared" si="2"/>
        <v>0</v>
      </c>
      <c r="L21" s="1">
        <f t="shared" si="3"/>
        <v>0</v>
      </c>
      <c r="M21" s="1"/>
      <c r="N21" s="1">
        <v>0.4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450</v>
      </c>
      <c r="C22" s="172" t="s">
        <v>474</v>
      </c>
      <c r="D22" s="168" t="s">
        <v>475</v>
      </c>
      <c r="E22" s="168" t="s">
        <v>457</v>
      </c>
      <c r="F22" s="169">
        <v>5</v>
      </c>
      <c r="G22" s="170"/>
      <c r="H22" s="170"/>
      <c r="I22" s="170">
        <f t="shared" si="0"/>
        <v>0</v>
      </c>
      <c r="J22" s="168">
        <f t="shared" si="1"/>
        <v>24.25</v>
      </c>
      <c r="K22" s="1">
        <f t="shared" si="2"/>
        <v>0</v>
      </c>
      <c r="L22" s="1">
        <f t="shared" si="3"/>
        <v>0</v>
      </c>
      <c r="M22" s="1"/>
      <c r="N22" s="1">
        <v>4.8499999999999996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450</v>
      </c>
      <c r="C23" s="172" t="s">
        <v>476</v>
      </c>
      <c r="D23" s="168" t="s">
        <v>477</v>
      </c>
      <c r="E23" s="168" t="s">
        <v>209</v>
      </c>
      <c r="F23" s="169">
        <v>23</v>
      </c>
      <c r="G23" s="170"/>
      <c r="H23" s="170"/>
      <c r="I23" s="170">
        <f t="shared" si="0"/>
        <v>0</v>
      </c>
      <c r="J23" s="168">
        <f t="shared" si="1"/>
        <v>11.04</v>
      </c>
      <c r="K23" s="1">
        <f t="shared" si="2"/>
        <v>0</v>
      </c>
      <c r="L23" s="1">
        <f t="shared" si="3"/>
        <v>0</v>
      </c>
      <c r="M23" s="1"/>
      <c r="N23" s="1">
        <v>0.48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450</v>
      </c>
      <c r="C24" s="172" t="s">
        <v>478</v>
      </c>
      <c r="D24" s="168" t="s">
        <v>479</v>
      </c>
      <c r="E24" s="168" t="s">
        <v>457</v>
      </c>
      <c r="F24" s="169">
        <v>5</v>
      </c>
      <c r="G24" s="170"/>
      <c r="H24" s="170"/>
      <c r="I24" s="170">
        <f t="shared" si="0"/>
        <v>0</v>
      </c>
      <c r="J24" s="168">
        <f t="shared" si="1"/>
        <v>1.65</v>
      </c>
      <c r="K24" s="1">
        <f t="shared" si="2"/>
        <v>0</v>
      </c>
      <c r="L24" s="1">
        <f t="shared" si="3"/>
        <v>0</v>
      </c>
      <c r="M24" s="1"/>
      <c r="N24" s="1">
        <v>0.33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450</v>
      </c>
      <c r="C25" s="172" t="s">
        <v>480</v>
      </c>
      <c r="D25" s="168" t="s">
        <v>481</v>
      </c>
      <c r="E25" s="168" t="s">
        <v>457</v>
      </c>
      <c r="F25" s="169">
        <v>5</v>
      </c>
      <c r="G25" s="170"/>
      <c r="H25" s="170"/>
      <c r="I25" s="170">
        <f t="shared" si="0"/>
        <v>0</v>
      </c>
      <c r="J25" s="168">
        <f t="shared" si="1"/>
        <v>17.75</v>
      </c>
      <c r="K25" s="1">
        <f t="shared" si="2"/>
        <v>0</v>
      </c>
      <c r="L25" s="1">
        <f t="shared" si="3"/>
        <v>0</v>
      </c>
      <c r="M25" s="1"/>
      <c r="N25" s="1">
        <v>3.55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450</v>
      </c>
      <c r="C26" s="172" t="s">
        <v>482</v>
      </c>
      <c r="D26" s="168" t="s">
        <v>483</v>
      </c>
      <c r="E26" s="168" t="s">
        <v>484</v>
      </c>
      <c r="F26" s="169">
        <v>1</v>
      </c>
      <c r="G26" s="170"/>
      <c r="H26" s="170"/>
      <c r="I26" s="170">
        <f t="shared" si="0"/>
        <v>0</v>
      </c>
      <c r="J26" s="168">
        <f t="shared" si="1"/>
        <v>71.010000000000005</v>
      </c>
      <c r="K26" s="1">
        <f t="shared" si="2"/>
        <v>0</v>
      </c>
      <c r="L26" s="1">
        <f t="shared" si="3"/>
        <v>0</v>
      </c>
      <c r="M26" s="1"/>
      <c r="N26" s="1">
        <v>71.010000000000005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450</v>
      </c>
      <c r="C27" s="172" t="s">
        <v>485</v>
      </c>
      <c r="D27" s="168" t="s">
        <v>486</v>
      </c>
      <c r="E27" s="168" t="s">
        <v>209</v>
      </c>
      <c r="F27" s="169">
        <v>57</v>
      </c>
      <c r="G27" s="170"/>
      <c r="H27" s="170"/>
      <c r="I27" s="170">
        <f t="shared" si="0"/>
        <v>0</v>
      </c>
      <c r="J27" s="168">
        <f t="shared" si="1"/>
        <v>33.630000000000003</v>
      </c>
      <c r="K27" s="1">
        <f t="shared" si="2"/>
        <v>0</v>
      </c>
      <c r="L27" s="1">
        <f t="shared" si="3"/>
        <v>0</v>
      </c>
      <c r="M27" s="1"/>
      <c r="N27" s="1">
        <v>0.59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450</v>
      </c>
      <c r="C28" s="172" t="s">
        <v>487</v>
      </c>
      <c r="D28" s="168" t="s">
        <v>488</v>
      </c>
      <c r="E28" s="168" t="s">
        <v>457</v>
      </c>
      <c r="F28" s="169">
        <v>14</v>
      </c>
      <c r="G28" s="170"/>
      <c r="H28" s="170"/>
      <c r="I28" s="170">
        <f t="shared" si="0"/>
        <v>0</v>
      </c>
      <c r="J28" s="168">
        <f t="shared" si="1"/>
        <v>3.92</v>
      </c>
      <c r="K28" s="1">
        <f t="shared" si="2"/>
        <v>0</v>
      </c>
      <c r="L28" s="1">
        <f t="shared" si="3"/>
        <v>0</v>
      </c>
      <c r="M28" s="1"/>
      <c r="N28" s="1">
        <v>0.28000000000000003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450</v>
      </c>
      <c r="C29" s="172" t="s">
        <v>489</v>
      </c>
      <c r="D29" s="168" t="s">
        <v>490</v>
      </c>
      <c r="E29" s="168" t="s">
        <v>457</v>
      </c>
      <c r="F29" s="169">
        <v>2</v>
      </c>
      <c r="G29" s="170"/>
      <c r="H29" s="170"/>
      <c r="I29" s="170">
        <f t="shared" si="0"/>
        <v>0</v>
      </c>
      <c r="J29" s="168">
        <f t="shared" si="1"/>
        <v>0.96</v>
      </c>
      <c r="K29" s="1">
        <f t="shared" si="2"/>
        <v>0</v>
      </c>
      <c r="L29" s="1">
        <f t="shared" si="3"/>
        <v>0</v>
      </c>
      <c r="M29" s="1"/>
      <c r="N29" s="1">
        <v>0.48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450</v>
      </c>
      <c r="C30" s="172" t="s">
        <v>491</v>
      </c>
      <c r="D30" s="168" t="s">
        <v>492</v>
      </c>
      <c r="E30" s="168" t="s">
        <v>457</v>
      </c>
      <c r="F30" s="169">
        <v>5</v>
      </c>
      <c r="G30" s="170"/>
      <c r="H30" s="170"/>
      <c r="I30" s="170">
        <f t="shared" si="0"/>
        <v>0</v>
      </c>
      <c r="J30" s="168">
        <f t="shared" si="1"/>
        <v>4.2</v>
      </c>
      <c r="K30" s="1">
        <f t="shared" si="2"/>
        <v>0</v>
      </c>
      <c r="L30" s="1">
        <f t="shared" si="3"/>
        <v>0</v>
      </c>
      <c r="M30" s="1"/>
      <c r="N30" s="1">
        <v>0.84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450</v>
      </c>
      <c r="C31" s="172" t="s">
        <v>493</v>
      </c>
      <c r="D31" s="168" t="s">
        <v>494</v>
      </c>
      <c r="E31" s="168" t="s">
        <v>457</v>
      </c>
      <c r="F31" s="169">
        <v>10</v>
      </c>
      <c r="G31" s="170"/>
      <c r="H31" s="170"/>
      <c r="I31" s="170">
        <f t="shared" si="0"/>
        <v>0</v>
      </c>
      <c r="J31" s="168">
        <f t="shared" si="1"/>
        <v>7</v>
      </c>
      <c r="K31" s="1">
        <f t="shared" si="2"/>
        <v>0</v>
      </c>
      <c r="L31" s="1">
        <f t="shared" si="3"/>
        <v>0</v>
      </c>
      <c r="M31" s="1"/>
      <c r="N31" s="1">
        <v>0.7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450</v>
      </c>
      <c r="C32" s="172" t="s">
        <v>495</v>
      </c>
      <c r="D32" s="168" t="s">
        <v>496</v>
      </c>
      <c r="E32" s="168" t="s">
        <v>457</v>
      </c>
      <c r="F32" s="169">
        <v>15</v>
      </c>
      <c r="G32" s="170"/>
      <c r="H32" s="170"/>
      <c r="I32" s="170">
        <f t="shared" si="0"/>
        <v>0</v>
      </c>
      <c r="J32" s="168">
        <f t="shared" si="1"/>
        <v>22.2</v>
      </c>
      <c r="K32" s="1">
        <f t="shared" si="2"/>
        <v>0</v>
      </c>
      <c r="L32" s="1">
        <f t="shared" si="3"/>
        <v>0</v>
      </c>
      <c r="M32" s="1"/>
      <c r="N32" s="1">
        <v>1.48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450</v>
      </c>
      <c r="C33" s="172" t="s">
        <v>497</v>
      </c>
      <c r="D33" s="168" t="s">
        <v>498</v>
      </c>
      <c r="E33" s="168" t="s">
        <v>457</v>
      </c>
      <c r="F33" s="169">
        <v>25</v>
      </c>
      <c r="G33" s="170"/>
      <c r="H33" s="170"/>
      <c r="I33" s="170">
        <f t="shared" si="0"/>
        <v>0</v>
      </c>
      <c r="J33" s="168">
        <f t="shared" si="1"/>
        <v>8.25</v>
      </c>
      <c r="K33" s="1">
        <f t="shared" si="2"/>
        <v>0</v>
      </c>
      <c r="L33" s="1">
        <f t="shared" si="3"/>
        <v>0</v>
      </c>
      <c r="M33" s="1"/>
      <c r="N33" s="1">
        <v>0.33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450</v>
      </c>
      <c r="C34" s="172" t="s">
        <v>499</v>
      </c>
      <c r="D34" s="168" t="s">
        <v>500</v>
      </c>
      <c r="E34" s="168" t="s">
        <v>209</v>
      </c>
      <c r="F34" s="169">
        <v>116</v>
      </c>
      <c r="G34" s="170"/>
      <c r="H34" s="170"/>
      <c r="I34" s="170">
        <f t="shared" si="0"/>
        <v>0</v>
      </c>
      <c r="J34" s="168">
        <f t="shared" si="1"/>
        <v>58</v>
      </c>
      <c r="K34" s="1">
        <f t="shared" si="2"/>
        <v>0</v>
      </c>
      <c r="L34" s="1">
        <f t="shared" si="3"/>
        <v>0</v>
      </c>
      <c r="M34" s="1"/>
      <c r="N34" s="1">
        <v>0.5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450</v>
      </c>
      <c r="C35" s="172" t="s">
        <v>501</v>
      </c>
      <c r="D35" s="168" t="s">
        <v>502</v>
      </c>
      <c r="E35" s="168" t="s">
        <v>457</v>
      </c>
      <c r="F35" s="169">
        <v>1</v>
      </c>
      <c r="G35" s="170"/>
      <c r="H35" s="170"/>
      <c r="I35" s="170">
        <f t="shared" si="0"/>
        <v>0</v>
      </c>
      <c r="J35" s="168">
        <f t="shared" si="1"/>
        <v>936.23</v>
      </c>
      <c r="K35" s="1">
        <f t="shared" si="2"/>
        <v>0</v>
      </c>
      <c r="L35" s="1">
        <f t="shared" si="3"/>
        <v>0</v>
      </c>
      <c r="M35" s="1"/>
      <c r="N35" s="1">
        <v>936.23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450</v>
      </c>
      <c r="C36" s="172" t="s">
        <v>503</v>
      </c>
      <c r="D36" s="168" t="s">
        <v>504</v>
      </c>
      <c r="E36" s="168" t="s">
        <v>457</v>
      </c>
      <c r="F36" s="169">
        <v>17</v>
      </c>
      <c r="G36" s="170"/>
      <c r="H36" s="170"/>
      <c r="I36" s="170">
        <f t="shared" si="0"/>
        <v>0</v>
      </c>
      <c r="J36" s="168">
        <f t="shared" si="1"/>
        <v>311.44</v>
      </c>
      <c r="K36" s="1">
        <f t="shared" si="2"/>
        <v>0</v>
      </c>
      <c r="L36" s="1">
        <f t="shared" si="3"/>
        <v>0</v>
      </c>
      <c r="M36" s="1"/>
      <c r="N36" s="1">
        <v>18.32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450</v>
      </c>
      <c r="C37" s="172" t="s">
        <v>505</v>
      </c>
      <c r="D37" s="168" t="s">
        <v>506</v>
      </c>
      <c r="E37" s="168" t="s">
        <v>457</v>
      </c>
      <c r="F37" s="169">
        <v>3</v>
      </c>
      <c r="G37" s="170"/>
      <c r="H37" s="170"/>
      <c r="I37" s="170">
        <f t="shared" si="0"/>
        <v>0</v>
      </c>
      <c r="J37" s="168">
        <f t="shared" si="1"/>
        <v>95.64</v>
      </c>
      <c r="K37" s="1">
        <f t="shared" si="2"/>
        <v>0</v>
      </c>
      <c r="L37" s="1">
        <f t="shared" si="3"/>
        <v>0</v>
      </c>
      <c r="M37" s="1"/>
      <c r="N37" s="1">
        <v>31.88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450</v>
      </c>
      <c r="C38" s="172" t="s">
        <v>507</v>
      </c>
      <c r="D38" s="168" t="s">
        <v>508</v>
      </c>
      <c r="E38" s="168" t="s">
        <v>457</v>
      </c>
      <c r="F38" s="169">
        <v>8</v>
      </c>
      <c r="G38" s="170"/>
      <c r="H38" s="170"/>
      <c r="I38" s="170">
        <f t="shared" si="0"/>
        <v>0</v>
      </c>
      <c r="J38" s="168">
        <f t="shared" si="1"/>
        <v>313.60000000000002</v>
      </c>
      <c r="K38" s="1">
        <f t="shared" si="2"/>
        <v>0</v>
      </c>
      <c r="L38" s="1">
        <f t="shared" si="3"/>
        <v>0</v>
      </c>
      <c r="M38" s="1"/>
      <c r="N38" s="1">
        <v>39.200000000000003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450</v>
      </c>
      <c r="C39" s="172" t="s">
        <v>509</v>
      </c>
      <c r="D39" s="168" t="s">
        <v>510</v>
      </c>
      <c r="E39" s="168" t="s">
        <v>457</v>
      </c>
      <c r="F39" s="169">
        <v>3</v>
      </c>
      <c r="G39" s="170"/>
      <c r="H39" s="170"/>
      <c r="I39" s="170">
        <f t="shared" si="0"/>
        <v>0</v>
      </c>
      <c r="J39" s="168">
        <f t="shared" si="1"/>
        <v>184.56</v>
      </c>
      <c r="K39" s="1">
        <f t="shared" si="2"/>
        <v>0</v>
      </c>
      <c r="L39" s="1">
        <f t="shared" si="3"/>
        <v>0</v>
      </c>
      <c r="M39" s="1"/>
      <c r="N39" s="1">
        <v>61.52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450</v>
      </c>
      <c r="C40" s="172" t="s">
        <v>511</v>
      </c>
      <c r="D40" s="168" t="s">
        <v>512</v>
      </c>
      <c r="E40" s="168" t="s">
        <v>457</v>
      </c>
      <c r="F40" s="169">
        <v>6</v>
      </c>
      <c r="G40" s="170"/>
      <c r="H40" s="170"/>
      <c r="I40" s="170">
        <f t="shared" si="0"/>
        <v>0</v>
      </c>
      <c r="J40" s="168">
        <f t="shared" si="1"/>
        <v>21.42</v>
      </c>
      <c r="K40" s="1">
        <f t="shared" si="2"/>
        <v>0</v>
      </c>
      <c r="L40" s="1">
        <f t="shared" si="3"/>
        <v>0</v>
      </c>
      <c r="M40" s="1"/>
      <c r="N40" s="1">
        <v>3.57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450</v>
      </c>
      <c r="C41" s="172" t="s">
        <v>513</v>
      </c>
      <c r="D41" s="168" t="s">
        <v>514</v>
      </c>
      <c r="E41" s="168" t="s">
        <v>457</v>
      </c>
      <c r="F41" s="169">
        <v>12</v>
      </c>
      <c r="G41" s="170"/>
      <c r="H41" s="170"/>
      <c r="I41" s="170">
        <f t="shared" si="0"/>
        <v>0</v>
      </c>
      <c r="J41" s="168">
        <f t="shared" si="1"/>
        <v>63.6</v>
      </c>
      <c r="K41" s="1">
        <f t="shared" si="2"/>
        <v>0</v>
      </c>
      <c r="L41" s="1">
        <f t="shared" si="3"/>
        <v>0</v>
      </c>
      <c r="M41" s="1"/>
      <c r="N41" s="1">
        <v>5.3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450</v>
      </c>
      <c r="C42" s="172" t="s">
        <v>515</v>
      </c>
      <c r="D42" s="168" t="s">
        <v>516</v>
      </c>
      <c r="E42" s="168" t="s">
        <v>517</v>
      </c>
      <c r="F42" s="169">
        <v>1</v>
      </c>
      <c r="G42" s="170"/>
      <c r="H42" s="170"/>
      <c r="I42" s="170">
        <f t="shared" si="0"/>
        <v>0</v>
      </c>
      <c r="J42" s="168">
        <f t="shared" si="1"/>
        <v>1320.02</v>
      </c>
      <c r="K42" s="1">
        <f t="shared" si="2"/>
        <v>0</v>
      </c>
      <c r="L42" s="1">
        <f t="shared" si="3"/>
        <v>0</v>
      </c>
      <c r="M42" s="1"/>
      <c r="N42" s="1">
        <v>1320.02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450</v>
      </c>
      <c r="C43" s="172" t="s">
        <v>518</v>
      </c>
      <c r="D43" s="168" t="s">
        <v>519</v>
      </c>
      <c r="E43" s="168" t="s">
        <v>457</v>
      </c>
      <c r="F43" s="169">
        <v>24</v>
      </c>
      <c r="G43" s="170"/>
      <c r="H43" s="170"/>
      <c r="I43" s="170">
        <f t="shared" ref="I43:I74" si="4">ROUND(F43*(G43+H43),2)</f>
        <v>0</v>
      </c>
      <c r="J43" s="168">
        <f t="shared" ref="J43:J74" si="5">ROUND(F43*(N43),2)</f>
        <v>3.36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0.14000000000000001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450</v>
      </c>
      <c r="C44" s="172" t="s">
        <v>520</v>
      </c>
      <c r="D44" s="168" t="s">
        <v>521</v>
      </c>
      <c r="E44" s="168" t="s">
        <v>209</v>
      </c>
      <c r="F44" s="169">
        <v>30</v>
      </c>
      <c r="G44" s="170"/>
      <c r="H44" s="170"/>
      <c r="I44" s="170">
        <f t="shared" si="4"/>
        <v>0</v>
      </c>
      <c r="J44" s="168">
        <f t="shared" si="5"/>
        <v>15</v>
      </c>
      <c r="K44" s="1">
        <f t="shared" si="6"/>
        <v>0</v>
      </c>
      <c r="L44" s="1">
        <f t="shared" si="7"/>
        <v>0</v>
      </c>
      <c r="M44" s="1"/>
      <c r="N44" s="1">
        <v>0.5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450</v>
      </c>
      <c r="C45" s="172" t="s">
        <v>522</v>
      </c>
      <c r="D45" s="168" t="s">
        <v>523</v>
      </c>
      <c r="E45" s="168" t="s">
        <v>457</v>
      </c>
      <c r="F45" s="169">
        <v>10</v>
      </c>
      <c r="G45" s="170"/>
      <c r="H45" s="170"/>
      <c r="I45" s="170">
        <f t="shared" si="4"/>
        <v>0</v>
      </c>
      <c r="J45" s="168">
        <f t="shared" si="5"/>
        <v>13.3</v>
      </c>
      <c r="K45" s="1">
        <f t="shared" si="6"/>
        <v>0</v>
      </c>
      <c r="L45" s="1">
        <f t="shared" si="7"/>
        <v>0</v>
      </c>
      <c r="M45" s="1"/>
      <c r="N45" s="1">
        <v>1.33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450</v>
      </c>
      <c r="C46" s="172" t="s">
        <v>524</v>
      </c>
      <c r="D46" s="168" t="s">
        <v>525</v>
      </c>
      <c r="E46" s="168" t="s">
        <v>457</v>
      </c>
      <c r="F46" s="169">
        <v>22</v>
      </c>
      <c r="G46" s="170"/>
      <c r="H46" s="170"/>
      <c r="I46" s="170">
        <f t="shared" si="4"/>
        <v>0</v>
      </c>
      <c r="J46" s="168">
        <f t="shared" si="5"/>
        <v>15.62</v>
      </c>
      <c r="K46" s="1">
        <f t="shared" si="6"/>
        <v>0</v>
      </c>
      <c r="L46" s="1">
        <f t="shared" si="7"/>
        <v>0</v>
      </c>
      <c r="M46" s="1"/>
      <c r="N46" s="1">
        <v>0.71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450</v>
      </c>
      <c r="C47" s="172" t="s">
        <v>526</v>
      </c>
      <c r="D47" s="168" t="s">
        <v>527</v>
      </c>
      <c r="E47" s="168" t="s">
        <v>209</v>
      </c>
      <c r="F47" s="169">
        <v>10</v>
      </c>
      <c r="G47" s="170"/>
      <c r="H47" s="170"/>
      <c r="I47" s="170">
        <f t="shared" si="4"/>
        <v>0</v>
      </c>
      <c r="J47" s="168">
        <f t="shared" si="5"/>
        <v>5.3</v>
      </c>
      <c r="K47" s="1">
        <f t="shared" si="6"/>
        <v>0</v>
      </c>
      <c r="L47" s="1">
        <f t="shared" si="7"/>
        <v>0</v>
      </c>
      <c r="M47" s="1"/>
      <c r="N47" s="1">
        <v>0.53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450</v>
      </c>
      <c r="C48" s="172" t="s">
        <v>528</v>
      </c>
      <c r="D48" s="168" t="s">
        <v>529</v>
      </c>
      <c r="E48" s="168" t="s">
        <v>457</v>
      </c>
      <c r="F48" s="169">
        <v>200</v>
      </c>
      <c r="G48" s="170"/>
      <c r="H48" s="170"/>
      <c r="I48" s="170">
        <f t="shared" si="4"/>
        <v>0</v>
      </c>
      <c r="J48" s="168">
        <f t="shared" si="5"/>
        <v>50</v>
      </c>
      <c r="K48" s="1">
        <f t="shared" si="6"/>
        <v>0</v>
      </c>
      <c r="L48" s="1">
        <f t="shared" si="7"/>
        <v>0</v>
      </c>
      <c r="M48" s="1"/>
      <c r="N48" s="1">
        <v>0.25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450</v>
      </c>
      <c r="C49" s="172" t="s">
        <v>530</v>
      </c>
      <c r="D49" s="168" t="s">
        <v>531</v>
      </c>
      <c r="E49" s="168" t="s">
        <v>386</v>
      </c>
      <c r="F49" s="169">
        <v>1</v>
      </c>
      <c r="G49" s="170"/>
      <c r="H49" s="170"/>
      <c r="I49" s="170">
        <f t="shared" si="4"/>
        <v>0</v>
      </c>
      <c r="J49" s="168">
        <f t="shared" si="5"/>
        <v>177.52</v>
      </c>
      <c r="K49" s="1">
        <f t="shared" si="6"/>
        <v>0</v>
      </c>
      <c r="L49" s="1">
        <f t="shared" si="7"/>
        <v>0</v>
      </c>
      <c r="M49" s="1"/>
      <c r="N49" s="1">
        <v>177.52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450</v>
      </c>
      <c r="C50" s="172" t="s">
        <v>532</v>
      </c>
      <c r="D50" s="168" t="s">
        <v>533</v>
      </c>
      <c r="E50" s="168" t="s">
        <v>457</v>
      </c>
      <c r="F50" s="169">
        <v>1</v>
      </c>
      <c r="G50" s="170"/>
      <c r="H50" s="170"/>
      <c r="I50" s="170">
        <f t="shared" si="4"/>
        <v>0</v>
      </c>
      <c r="J50" s="168">
        <f t="shared" si="5"/>
        <v>106.51</v>
      </c>
      <c r="K50" s="1">
        <f t="shared" si="6"/>
        <v>0</v>
      </c>
      <c r="L50" s="1">
        <f t="shared" si="7"/>
        <v>0</v>
      </c>
      <c r="M50" s="1"/>
      <c r="N50" s="1">
        <v>106.51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450</v>
      </c>
      <c r="C51" s="172" t="s">
        <v>534</v>
      </c>
      <c r="D51" s="168" t="s">
        <v>535</v>
      </c>
      <c r="E51" s="168" t="s">
        <v>209</v>
      </c>
      <c r="F51" s="169">
        <v>221</v>
      </c>
      <c r="G51" s="170"/>
      <c r="H51" s="170"/>
      <c r="I51" s="170">
        <f t="shared" si="4"/>
        <v>0</v>
      </c>
      <c r="J51" s="168">
        <f t="shared" si="5"/>
        <v>154.69999999999999</v>
      </c>
      <c r="K51" s="1">
        <f t="shared" si="6"/>
        <v>0</v>
      </c>
      <c r="L51" s="1">
        <f t="shared" si="7"/>
        <v>0</v>
      </c>
      <c r="M51" s="1"/>
      <c r="N51" s="1">
        <v>0.7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450</v>
      </c>
      <c r="C52" s="172" t="s">
        <v>536</v>
      </c>
      <c r="D52" s="168" t="s">
        <v>537</v>
      </c>
      <c r="E52" s="168" t="s">
        <v>209</v>
      </c>
      <c r="F52" s="169">
        <v>55</v>
      </c>
      <c r="G52" s="170"/>
      <c r="H52" s="170"/>
      <c r="I52" s="170">
        <f t="shared" si="4"/>
        <v>0</v>
      </c>
      <c r="J52" s="168">
        <f t="shared" si="5"/>
        <v>102.85</v>
      </c>
      <c r="K52" s="1">
        <f t="shared" si="6"/>
        <v>0</v>
      </c>
      <c r="L52" s="1">
        <f t="shared" si="7"/>
        <v>0</v>
      </c>
      <c r="M52" s="1"/>
      <c r="N52" s="1">
        <v>1.87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450</v>
      </c>
      <c r="C53" s="172" t="s">
        <v>538</v>
      </c>
      <c r="D53" s="168" t="s">
        <v>539</v>
      </c>
      <c r="E53" s="168" t="s">
        <v>209</v>
      </c>
      <c r="F53" s="169">
        <v>42</v>
      </c>
      <c r="G53" s="170"/>
      <c r="H53" s="170"/>
      <c r="I53" s="170">
        <f t="shared" si="4"/>
        <v>0</v>
      </c>
      <c r="J53" s="168">
        <f t="shared" si="5"/>
        <v>52.92</v>
      </c>
      <c r="K53" s="1">
        <f t="shared" si="6"/>
        <v>0</v>
      </c>
      <c r="L53" s="1">
        <f t="shared" si="7"/>
        <v>0</v>
      </c>
      <c r="M53" s="1"/>
      <c r="N53" s="1">
        <v>1.26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450</v>
      </c>
      <c r="C54" s="172" t="s">
        <v>540</v>
      </c>
      <c r="D54" s="168" t="s">
        <v>541</v>
      </c>
      <c r="E54" s="168" t="s">
        <v>209</v>
      </c>
      <c r="F54" s="169">
        <v>10</v>
      </c>
      <c r="G54" s="170"/>
      <c r="H54" s="170"/>
      <c r="I54" s="170">
        <f t="shared" si="4"/>
        <v>0</v>
      </c>
      <c r="J54" s="168">
        <f t="shared" si="5"/>
        <v>18.2</v>
      </c>
      <c r="K54" s="1">
        <f t="shared" si="6"/>
        <v>0</v>
      </c>
      <c r="L54" s="1">
        <f t="shared" si="7"/>
        <v>0</v>
      </c>
      <c r="M54" s="1"/>
      <c r="N54" s="1">
        <v>1.8199999999999998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450</v>
      </c>
      <c r="C55" s="172" t="s">
        <v>542</v>
      </c>
      <c r="D55" s="168" t="s">
        <v>543</v>
      </c>
      <c r="E55" s="168" t="s">
        <v>209</v>
      </c>
      <c r="F55" s="169">
        <v>62</v>
      </c>
      <c r="G55" s="170"/>
      <c r="H55" s="170"/>
      <c r="I55" s="170">
        <f t="shared" si="4"/>
        <v>0</v>
      </c>
      <c r="J55" s="168">
        <f t="shared" si="5"/>
        <v>40.92</v>
      </c>
      <c r="K55" s="1">
        <f t="shared" si="6"/>
        <v>0</v>
      </c>
      <c r="L55" s="1">
        <f t="shared" si="7"/>
        <v>0</v>
      </c>
      <c r="M55" s="1"/>
      <c r="N55" s="1">
        <v>0.66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/>
      <c r="B56" s="168" t="s">
        <v>450</v>
      </c>
      <c r="C56" s="172" t="s">
        <v>544</v>
      </c>
      <c r="D56" s="168" t="s">
        <v>545</v>
      </c>
      <c r="E56" s="168" t="s">
        <v>457</v>
      </c>
      <c r="F56" s="169">
        <v>5</v>
      </c>
      <c r="G56" s="170"/>
      <c r="H56" s="170"/>
      <c r="I56" s="170">
        <f t="shared" si="4"/>
        <v>0</v>
      </c>
      <c r="J56" s="168">
        <f t="shared" si="5"/>
        <v>6.65</v>
      </c>
      <c r="K56" s="1">
        <f t="shared" si="6"/>
        <v>0</v>
      </c>
      <c r="L56" s="1">
        <f t="shared" si="7"/>
        <v>0</v>
      </c>
      <c r="M56" s="1"/>
      <c r="N56" s="1">
        <v>1.33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450</v>
      </c>
      <c r="C57" s="172" t="s">
        <v>546</v>
      </c>
      <c r="D57" s="168" t="s">
        <v>547</v>
      </c>
      <c r="E57" s="168" t="s">
        <v>457</v>
      </c>
      <c r="F57" s="169">
        <v>1</v>
      </c>
      <c r="G57" s="170"/>
      <c r="H57" s="170"/>
      <c r="I57" s="170">
        <f t="shared" si="4"/>
        <v>0</v>
      </c>
      <c r="J57" s="168">
        <f t="shared" si="5"/>
        <v>19.02</v>
      </c>
      <c r="K57" s="1">
        <f t="shared" si="6"/>
        <v>0</v>
      </c>
      <c r="L57" s="1">
        <f t="shared" si="7"/>
        <v>0</v>
      </c>
      <c r="M57" s="1"/>
      <c r="N57" s="1">
        <v>19.02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450</v>
      </c>
      <c r="C58" s="172" t="s">
        <v>548</v>
      </c>
      <c r="D58" s="168" t="s">
        <v>549</v>
      </c>
      <c r="E58" s="178">
        <v>1</v>
      </c>
      <c r="F58" s="169">
        <v>0.03</v>
      </c>
      <c r="G58" s="170"/>
      <c r="H58" s="170"/>
      <c r="I58" s="170">
        <f t="shared" si="4"/>
        <v>0</v>
      </c>
      <c r="J58" s="168">
        <f t="shared" si="5"/>
        <v>134.38999999999999</v>
      </c>
      <c r="K58" s="1">
        <f t="shared" si="6"/>
        <v>0</v>
      </c>
      <c r="L58" s="1">
        <f t="shared" si="7"/>
        <v>0</v>
      </c>
      <c r="M58" s="1"/>
      <c r="N58" s="1">
        <v>4479.75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550</v>
      </c>
      <c r="C59" s="172" t="s">
        <v>551</v>
      </c>
      <c r="D59" s="168" t="s">
        <v>452</v>
      </c>
      <c r="E59" s="168"/>
      <c r="F59" s="169">
        <v>3</v>
      </c>
      <c r="G59" s="170"/>
      <c r="H59" s="170"/>
      <c r="I59" s="170">
        <f t="shared" si="4"/>
        <v>0</v>
      </c>
      <c r="J59" s="168">
        <f t="shared" si="5"/>
        <v>6.87</v>
      </c>
      <c r="K59" s="1">
        <f t="shared" si="6"/>
        <v>0</v>
      </c>
      <c r="L59" s="1">
        <f t="shared" si="7"/>
        <v>0</v>
      </c>
      <c r="M59" s="1"/>
      <c r="N59" s="1">
        <v>2.29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550</v>
      </c>
      <c r="C60" s="172" t="s">
        <v>552</v>
      </c>
      <c r="D60" s="168" t="s">
        <v>471</v>
      </c>
      <c r="E60" s="168" t="s">
        <v>209</v>
      </c>
      <c r="F60" s="169">
        <v>12</v>
      </c>
      <c r="G60" s="170"/>
      <c r="H60" s="170"/>
      <c r="I60" s="170">
        <f t="shared" si="4"/>
        <v>0</v>
      </c>
      <c r="J60" s="168">
        <f t="shared" si="5"/>
        <v>9.7200000000000006</v>
      </c>
      <c r="K60" s="1">
        <f t="shared" si="6"/>
        <v>0</v>
      </c>
      <c r="L60" s="1">
        <f t="shared" si="7"/>
        <v>0</v>
      </c>
      <c r="M60" s="1"/>
      <c r="N60" s="1">
        <v>0.81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550</v>
      </c>
      <c r="C61" s="172" t="s">
        <v>553</v>
      </c>
      <c r="D61" s="168" t="s">
        <v>519</v>
      </c>
      <c r="E61" s="168" t="s">
        <v>457</v>
      </c>
      <c r="F61" s="169">
        <v>24</v>
      </c>
      <c r="G61" s="170"/>
      <c r="H61" s="170"/>
      <c r="I61" s="170">
        <f t="shared" si="4"/>
        <v>0</v>
      </c>
      <c r="J61" s="168">
        <f t="shared" si="5"/>
        <v>16.8</v>
      </c>
      <c r="K61" s="1">
        <f t="shared" si="6"/>
        <v>0</v>
      </c>
      <c r="L61" s="1">
        <f t="shared" si="7"/>
        <v>0</v>
      </c>
      <c r="M61" s="1"/>
      <c r="N61" s="1">
        <v>0.7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550</v>
      </c>
      <c r="C62" s="172" t="s">
        <v>554</v>
      </c>
      <c r="D62" s="168" t="s">
        <v>523</v>
      </c>
      <c r="E62" s="168" t="s">
        <v>457</v>
      </c>
      <c r="F62" s="169">
        <v>10</v>
      </c>
      <c r="G62" s="170"/>
      <c r="H62" s="170"/>
      <c r="I62" s="170">
        <f t="shared" si="4"/>
        <v>0</v>
      </c>
      <c r="J62" s="168">
        <f t="shared" si="5"/>
        <v>15.8</v>
      </c>
      <c r="K62" s="1">
        <f t="shared" si="6"/>
        <v>0</v>
      </c>
      <c r="L62" s="1">
        <f t="shared" si="7"/>
        <v>0</v>
      </c>
      <c r="M62" s="1"/>
      <c r="N62" s="1">
        <v>1.58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550</v>
      </c>
      <c r="C63" s="172" t="s">
        <v>555</v>
      </c>
      <c r="D63" s="168" t="s">
        <v>475</v>
      </c>
      <c r="E63" s="168" t="s">
        <v>457</v>
      </c>
      <c r="F63" s="169">
        <v>5</v>
      </c>
      <c r="G63" s="170"/>
      <c r="H63" s="170"/>
      <c r="I63" s="170">
        <f t="shared" si="4"/>
        <v>0</v>
      </c>
      <c r="J63" s="168">
        <f t="shared" si="5"/>
        <v>28.75</v>
      </c>
      <c r="K63" s="1">
        <f t="shared" si="6"/>
        <v>0</v>
      </c>
      <c r="L63" s="1">
        <f t="shared" si="7"/>
        <v>0</v>
      </c>
      <c r="M63" s="1"/>
      <c r="N63" s="1">
        <v>5.75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550</v>
      </c>
      <c r="C64" s="172" t="s">
        <v>556</v>
      </c>
      <c r="D64" s="168" t="s">
        <v>529</v>
      </c>
      <c r="E64" s="168" t="s">
        <v>457</v>
      </c>
      <c r="F64" s="169">
        <v>200</v>
      </c>
      <c r="G64" s="170"/>
      <c r="H64" s="170"/>
      <c r="I64" s="170">
        <f t="shared" si="4"/>
        <v>0</v>
      </c>
      <c r="J64" s="168">
        <f t="shared" si="5"/>
        <v>106</v>
      </c>
      <c r="K64" s="1">
        <f t="shared" si="6"/>
        <v>0</v>
      </c>
      <c r="L64" s="1">
        <f t="shared" si="7"/>
        <v>0</v>
      </c>
      <c r="M64" s="1"/>
      <c r="N64" s="1">
        <v>0.53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550</v>
      </c>
      <c r="C65" s="172" t="s">
        <v>557</v>
      </c>
      <c r="D65" s="168" t="s">
        <v>481</v>
      </c>
      <c r="E65" s="168" t="s">
        <v>457</v>
      </c>
      <c r="F65" s="169">
        <v>5</v>
      </c>
      <c r="G65" s="170"/>
      <c r="H65" s="170"/>
      <c r="I65" s="170">
        <f t="shared" si="4"/>
        <v>0</v>
      </c>
      <c r="J65" s="168">
        <f t="shared" si="5"/>
        <v>28.15</v>
      </c>
      <c r="K65" s="1">
        <f t="shared" si="6"/>
        <v>0</v>
      </c>
      <c r="L65" s="1">
        <f t="shared" si="7"/>
        <v>0</v>
      </c>
      <c r="M65" s="1"/>
      <c r="N65" s="1">
        <v>5.63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550</v>
      </c>
      <c r="C66" s="172" t="s">
        <v>558</v>
      </c>
      <c r="D66" s="168" t="s">
        <v>559</v>
      </c>
      <c r="E66" s="168" t="s">
        <v>457</v>
      </c>
      <c r="F66" s="169">
        <v>15</v>
      </c>
      <c r="G66" s="170"/>
      <c r="H66" s="170"/>
      <c r="I66" s="170">
        <f t="shared" si="4"/>
        <v>0</v>
      </c>
      <c r="J66" s="168">
        <f t="shared" si="5"/>
        <v>7.5</v>
      </c>
      <c r="K66" s="1">
        <f t="shared" si="6"/>
        <v>0</v>
      </c>
      <c r="L66" s="1">
        <f t="shared" si="7"/>
        <v>0</v>
      </c>
      <c r="M66" s="1"/>
      <c r="N66" s="1">
        <v>0.5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550</v>
      </c>
      <c r="C67" s="172" t="s">
        <v>560</v>
      </c>
      <c r="D67" s="168" t="s">
        <v>561</v>
      </c>
      <c r="E67" s="168" t="s">
        <v>457</v>
      </c>
      <c r="F67" s="169">
        <v>59</v>
      </c>
      <c r="G67" s="170"/>
      <c r="H67" s="170"/>
      <c r="I67" s="170">
        <f t="shared" si="4"/>
        <v>0</v>
      </c>
      <c r="J67" s="168">
        <f t="shared" si="5"/>
        <v>30.09</v>
      </c>
      <c r="K67" s="1">
        <f t="shared" si="6"/>
        <v>0</v>
      </c>
      <c r="L67" s="1">
        <f t="shared" si="7"/>
        <v>0</v>
      </c>
      <c r="M67" s="1"/>
      <c r="N67" s="1">
        <v>0.51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550</v>
      </c>
      <c r="C68" s="172" t="s">
        <v>562</v>
      </c>
      <c r="D68" s="168" t="s">
        <v>512</v>
      </c>
      <c r="E68" s="168" t="s">
        <v>457</v>
      </c>
      <c r="F68" s="169">
        <v>6</v>
      </c>
      <c r="G68" s="170"/>
      <c r="H68" s="170"/>
      <c r="I68" s="170">
        <f t="shared" si="4"/>
        <v>0</v>
      </c>
      <c r="J68" s="168">
        <f t="shared" si="5"/>
        <v>7.86</v>
      </c>
      <c r="K68" s="1">
        <f t="shared" si="6"/>
        <v>0</v>
      </c>
      <c r="L68" s="1">
        <f t="shared" si="7"/>
        <v>0</v>
      </c>
      <c r="M68" s="1"/>
      <c r="N68" s="1">
        <v>1.31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550</v>
      </c>
      <c r="C69" s="172" t="s">
        <v>563</v>
      </c>
      <c r="D69" s="168" t="s">
        <v>514</v>
      </c>
      <c r="E69" s="168" t="s">
        <v>457</v>
      </c>
      <c r="F69" s="169">
        <v>12</v>
      </c>
      <c r="G69" s="170"/>
      <c r="H69" s="170"/>
      <c r="I69" s="170">
        <f t="shared" si="4"/>
        <v>0</v>
      </c>
      <c r="J69" s="168">
        <f t="shared" si="5"/>
        <v>34.56</v>
      </c>
      <c r="K69" s="1">
        <f t="shared" si="6"/>
        <v>0</v>
      </c>
      <c r="L69" s="1">
        <f t="shared" si="7"/>
        <v>0</v>
      </c>
      <c r="M69" s="1"/>
      <c r="N69" s="1">
        <v>2.88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550</v>
      </c>
      <c r="C70" s="172" t="s">
        <v>564</v>
      </c>
      <c r="D70" s="168" t="s">
        <v>502</v>
      </c>
      <c r="E70" s="168" t="s">
        <v>457</v>
      </c>
      <c r="F70" s="169">
        <v>1</v>
      </c>
      <c r="G70" s="170"/>
      <c r="H70" s="170"/>
      <c r="I70" s="170">
        <f t="shared" si="4"/>
        <v>0</v>
      </c>
      <c r="J70" s="168">
        <f t="shared" si="5"/>
        <v>15.94</v>
      </c>
      <c r="K70" s="1">
        <f t="shared" si="6"/>
        <v>0</v>
      </c>
      <c r="L70" s="1">
        <f t="shared" si="7"/>
        <v>0</v>
      </c>
      <c r="M70" s="1"/>
      <c r="N70" s="1">
        <v>15.94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550</v>
      </c>
      <c r="C71" s="172" t="s">
        <v>565</v>
      </c>
      <c r="D71" s="168" t="s">
        <v>504</v>
      </c>
      <c r="E71" s="168" t="s">
        <v>457</v>
      </c>
      <c r="F71" s="169">
        <v>17</v>
      </c>
      <c r="G71" s="170"/>
      <c r="H71" s="170"/>
      <c r="I71" s="170">
        <f t="shared" si="4"/>
        <v>0</v>
      </c>
      <c r="J71" s="168">
        <f t="shared" si="5"/>
        <v>44.71</v>
      </c>
      <c r="K71" s="1">
        <f t="shared" si="6"/>
        <v>0</v>
      </c>
      <c r="L71" s="1">
        <f t="shared" si="7"/>
        <v>0</v>
      </c>
      <c r="M71" s="1"/>
      <c r="N71" s="1">
        <v>2.63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550</v>
      </c>
      <c r="C72" s="172" t="s">
        <v>565</v>
      </c>
      <c r="D72" s="168" t="s">
        <v>506</v>
      </c>
      <c r="E72" s="168" t="s">
        <v>457</v>
      </c>
      <c r="F72" s="169">
        <v>3</v>
      </c>
      <c r="G72" s="170"/>
      <c r="H72" s="170"/>
      <c r="I72" s="170">
        <f t="shared" si="4"/>
        <v>0</v>
      </c>
      <c r="J72" s="168">
        <f t="shared" si="5"/>
        <v>7.89</v>
      </c>
      <c r="K72" s="1">
        <f t="shared" si="6"/>
        <v>0</v>
      </c>
      <c r="L72" s="1">
        <f t="shared" si="7"/>
        <v>0</v>
      </c>
      <c r="M72" s="1"/>
      <c r="N72" s="1">
        <v>2.63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550</v>
      </c>
      <c r="C73" s="172" t="s">
        <v>566</v>
      </c>
      <c r="D73" s="168" t="s">
        <v>454</v>
      </c>
      <c r="E73" s="168" t="s">
        <v>209</v>
      </c>
      <c r="F73" s="169">
        <v>75</v>
      </c>
      <c r="G73" s="170"/>
      <c r="H73" s="170"/>
      <c r="I73" s="170">
        <f t="shared" si="4"/>
        <v>0</v>
      </c>
      <c r="J73" s="168">
        <f t="shared" si="5"/>
        <v>52.5</v>
      </c>
      <c r="K73" s="1">
        <f t="shared" si="6"/>
        <v>0</v>
      </c>
      <c r="L73" s="1">
        <f t="shared" si="7"/>
        <v>0</v>
      </c>
      <c r="M73" s="1"/>
      <c r="N73" s="1">
        <v>0.7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550</v>
      </c>
      <c r="C74" s="172" t="s">
        <v>566</v>
      </c>
      <c r="D74" s="168" t="s">
        <v>477</v>
      </c>
      <c r="E74" s="168" t="s">
        <v>209</v>
      </c>
      <c r="F74" s="169">
        <v>23</v>
      </c>
      <c r="G74" s="170"/>
      <c r="H74" s="170"/>
      <c r="I74" s="170">
        <f t="shared" si="4"/>
        <v>0</v>
      </c>
      <c r="J74" s="168">
        <f t="shared" si="5"/>
        <v>16.100000000000001</v>
      </c>
      <c r="K74" s="1">
        <f t="shared" si="6"/>
        <v>0</v>
      </c>
      <c r="L74" s="1">
        <f t="shared" si="7"/>
        <v>0</v>
      </c>
      <c r="M74" s="1"/>
      <c r="N74" s="1">
        <v>0.7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550</v>
      </c>
      <c r="C75" s="172" t="s">
        <v>567</v>
      </c>
      <c r="D75" s="168" t="s">
        <v>459</v>
      </c>
      <c r="E75" s="168" t="s">
        <v>457</v>
      </c>
      <c r="F75" s="169">
        <v>1</v>
      </c>
      <c r="G75" s="170"/>
      <c r="H75" s="170"/>
      <c r="I75" s="170">
        <f t="shared" ref="I75:I106" si="8">ROUND(F75*(G75+H75),2)</f>
        <v>0</v>
      </c>
      <c r="J75" s="168">
        <f t="shared" ref="J75:J106" si="9">ROUND(F75*(N75),2)</f>
        <v>4.53</v>
      </c>
      <c r="K75" s="1">
        <f t="shared" ref="K75:K106" si="10">ROUND(F75*(O75),2)</f>
        <v>0</v>
      </c>
      <c r="L75" s="1">
        <f t="shared" ref="L75:L106" si="11">ROUND(F75*(G75),2)</f>
        <v>0</v>
      </c>
      <c r="M75" s="1"/>
      <c r="N75" s="1">
        <v>4.53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550</v>
      </c>
      <c r="C76" s="172" t="s">
        <v>568</v>
      </c>
      <c r="D76" s="168" t="s">
        <v>465</v>
      </c>
      <c r="E76" s="168" t="s">
        <v>457</v>
      </c>
      <c r="F76" s="169">
        <v>1</v>
      </c>
      <c r="G76" s="170"/>
      <c r="H76" s="170"/>
      <c r="I76" s="170">
        <f t="shared" si="8"/>
        <v>0</v>
      </c>
      <c r="J76" s="168">
        <f t="shared" si="9"/>
        <v>5.2</v>
      </c>
      <c r="K76" s="1">
        <f t="shared" si="10"/>
        <v>0</v>
      </c>
      <c r="L76" s="1">
        <f t="shared" si="11"/>
        <v>0</v>
      </c>
      <c r="M76" s="1"/>
      <c r="N76" s="1">
        <v>5.2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550</v>
      </c>
      <c r="C77" s="172" t="s">
        <v>568</v>
      </c>
      <c r="D77" s="168" t="s">
        <v>467</v>
      </c>
      <c r="E77" s="168" t="s">
        <v>457</v>
      </c>
      <c r="F77" s="169">
        <v>1</v>
      </c>
      <c r="G77" s="170"/>
      <c r="H77" s="170"/>
      <c r="I77" s="170">
        <f t="shared" si="8"/>
        <v>0</v>
      </c>
      <c r="J77" s="168">
        <f t="shared" si="9"/>
        <v>5.2</v>
      </c>
      <c r="K77" s="1">
        <f t="shared" si="10"/>
        <v>0</v>
      </c>
      <c r="L77" s="1">
        <f t="shared" si="11"/>
        <v>0</v>
      </c>
      <c r="M77" s="1"/>
      <c r="N77" s="1">
        <v>5.2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550</v>
      </c>
      <c r="C78" s="172" t="s">
        <v>569</v>
      </c>
      <c r="D78" s="168" t="s">
        <v>461</v>
      </c>
      <c r="E78" s="168" t="s">
        <v>457</v>
      </c>
      <c r="F78" s="169">
        <v>1</v>
      </c>
      <c r="G78" s="170"/>
      <c r="H78" s="170"/>
      <c r="I78" s="170">
        <f t="shared" si="8"/>
        <v>0</v>
      </c>
      <c r="J78" s="168">
        <f t="shared" si="9"/>
        <v>0.94</v>
      </c>
      <c r="K78" s="1">
        <f t="shared" si="10"/>
        <v>0</v>
      </c>
      <c r="L78" s="1">
        <f t="shared" si="11"/>
        <v>0</v>
      </c>
      <c r="M78" s="1"/>
      <c r="N78" s="1">
        <v>0.94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550</v>
      </c>
      <c r="C79" s="172" t="s">
        <v>569</v>
      </c>
      <c r="D79" s="168" t="s">
        <v>463</v>
      </c>
      <c r="E79" s="168" t="s">
        <v>457</v>
      </c>
      <c r="F79" s="169">
        <v>1</v>
      </c>
      <c r="G79" s="170"/>
      <c r="H79" s="170"/>
      <c r="I79" s="170">
        <f t="shared" si="8"/>
        <v>0</v>
      </c>
      <c r="J79" s="168">
        <f t="shared" si="9"/>
        <v>0.94</v>
      </c>
      <c r="K79" s="1">
        <f t="shared" si="10"/>
        <v>0</v>
      </c>
      <c r="L79" s="1">
        <f t="shared" si="11"/>
        <v>0</v>
      </c>
      <c r="M79" s="1"/>
      <c r="N79" s="1">
        <v>0.94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550</v>
      </c>
      <c r="C80" s="172" t="s">
        <v>570</v>
      </c>
      <c r="D80" s="168" t="s">
        <v>456</v>
      </c>
      <c r="E80" s="168" t="s">
        <v>457</v>
      </c>
      <c r="F80" s="169">
        <v>2</v>
      </c>
      <c r="G80" s="170"/>
      <c r="H80" s="170"/>
      <c r="I80" s="170">
        <f t="shared" si="8"/>
        <v>0</v>
      </c>
      <c r="J80" s="168">
        <f t="shared" si="9"/>
        <v>3.14</v>
      </c>
      <c r="K80" s="1">
        <f t="shared" si="10"/>
        <v>0</v>
      </c>
      <c r="L80" s="1">
        <f t="shared" si="11"/>
        <v>0</v>
      </c>
      <c r="M80" s="1"/>
      <c r="N80" s="1">
        <v>1.5699999999999998</v>
      </c>
      <c r="O80" s="1"/>
      <c r="P80" s="167"/>
      <c r="Q80" s="173"/>
      <c r="R80" s="173"/>
      <c r="S80" s="167"/>
      <c r="Z80">
        <v>0</v>
      </c>
    </row>
    <row r="81" spans="1:26" ht="24.95" customHeight="1" x14ac:dyDescent="0.25">
      <c r="A81" s="171"/>
      <c r="B81" s="168" t="s">
        <v>550</v>
      </c>
      <c r="C81" s="172" t="s">
        <v>571</v>
      </c>
      <c r="D81" s="168" t="s">
        <v>490</v>
      </c>
      <c r="E81" s="168" t="s">
        <v>457</v>
      </c>
      <c r="F81" s="169">
        <v>2</v>
      </c>
      <c r="G81" s="170"/>
      <c r="H81" s="170"/>
      <c r="I81" s="170">
        <f t="shared" si="8"/>
        <v>0</v>
      </c>
      <c r="J81" s="168">
        <f t="shared" si="9"/>
        <v>3.14</v>
      </c>
      <c r="K81" s="1">
        <f t="shared" si="10"/>
        <v>0</v>
      </c>
      <c r="L81" s="1">
        <f t="shared" si="11"/>
        <v>0</v>
      </c>
      <c r="M81" s="1"/>
      <c r="N81" s="1">
        <v>1.5699999999999998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550</v>
      </c>
      <c r="C82" s="172" t="s">
        <v>572</v>
      </c>
      <c r="D82" s="168" t="s">
        <v>488</v>
      </c>
      <c r="E82" s="168" t="s">
        <v>457</v>
      </c>
      <c r="F82" s="169">
        <v>14</v>
      </c>
      <c r="G82" s="170"/>
      <c r="H82" s="170"/>
      <c r="I82" s="170">
        <f t="shared" si="8"/>
        <v>0</v>
      </c>
      <c r="J82" s="168">
        <f t="shared" si="9"/>
        <v>15.4</v>
      </c>
      <c r="K82" s="1">
        <f t="shared" si="10"/>
        <v>0</v>
      </c>
      <c r="L82" s="1">
        <f t="shared" si="11"/>
        <v>0</v>
      </c>
      <c r="M82" s="1"/>
      <c r="N82" s="1">
        <v>1.1000000000000001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550</v>
      </c>
      <c r="C83" s="172" t="s">
        <v>573</v>
      </c>
      <c r="D83" s="168" t="s">
        <v>492</v>
      </c>
      <c r="E83" s="168" t="s">
        <v>457</v>
      </c>
      <c r="F83" s="169">
        <v>5</v>
      </c>
      <c r="G83" s="170"/>
      <c r="H83" s="170"/>
      <c r="I83" s="170">
        <f t="shared" si="8"/>
        <v>0</v>
      </c>
      <c r="J83" s="168">
        <f t="shared" si="9"/>
        <v>7.85</v>
      </c>
      <c r="K83" s="1">
        <f t="shared" si="10"/>
        <v>0</v>
      </c>
      <c r="L83" s="1">
        <f t="shared" si="11"/>
        <v>0</v>
      </c>
      <c r="M83" s="1"/>
      <c r="N83" s="1">
        <v>1.5699999999999998</v>
      </c>
      <c r="O83" s="1"/>
      <c r="P83" s="167"/>
      <c r="Q83" s="173"/>
      <c r="R83" s="173"/>
      <c r="S83" s="167"/>
      <c r="Z83">
        <v>0</v>
      </c>
    </row>
    <row r="84" spans="1:26" ht="24.95" customHeight="1" x14ac:dyDescent="0.25">
      <c r="A84" s="171"/>
      <c r="B84" s="168" t="s">
        <v>550</v>
      </c>
      <c r="C84" s="172" t="s">
        <v>574</v>
      </c>
      <c r="D84" s="168" t="s">
        <v>469</v>
      </c>
      <c r="E84" s="168" t="s">
        <v>457</v>
      </c>
      <c r="F84" s="169">
        <v>1</v>
      </c>
      <c r="G84" s="170"/>
      <c r="H84" s="170"/>
      <c r="I84" s="170">
        <f t="shared" si="8"/>
        <v>0</v>
      </c>
      <c r="J84" s="168">
        <f t="shared" si="9"/>
        <v>1.57</v>
      </c>
      <c r="K84" s="1">
        <f t="shared" si="10"/>
        <v>0</v>
      </c>
      <c r="L84" s="1">
        <f t="shared" si="11"/>
        <v>0</v>
      </c>
      <c r="M84" s="1"/>
      <c r="N84" s="1">
        <v>1.5699999999999998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/>
      <c r="B85" s="168" t="s">
        <v>550</v>
      </c>
      <c r="C85" s="172" t="s">
        <v>575</v>
      </c>
      <c r="D85" s="168" t="s">
        <v>494</v>
      </c>
      <c r="E85" s="168" t="s">
        <v>457</v>
      </c>
      <c r="F85" s="169">
        <v>10</v>
      </c>
      <c r="G85" s="170"/>
      <c r="H85" s="170"/>
      <c r="I85" s="170">
        <f t="shared" si="8"/>
        <v>0</v>
      </c>
      <c r="J85" s="168">
        <f t="shared" si="9"/>
        <v>15.7</v>
      </c>
      <c r="K85" s="1">
        <f t="shared" si="10"/>
        <v>0</v>
      </c>
      <c r="L85" s="1">
        <f t="shared" si="11"/>
        <v>0</v>
      </c>
      <c r="M85" s="1"/>
      <c r="N85" s="1">
        <v>1.5699999999999998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/>
      <c r="B86" s="168" t="s">
        <v>550</v>
      </c>
      <c r="C86" s="172" t="s">
        <v>576</v>
      </c>
      <c r="D86" s="168" t="s">
        <v>498</v>
      </c>
      <c r="E86" s="168" t="s">
        <v>457</v>
      </c>
      <c r="F86" s="169">
        <v>25</v>
      </c>
      <c r="G86" s="170"/>
      <c r="H86" s="170"/>
      <c r="I86" s="170">
        <f t="shared" si="8"/>
        <v>0</v>
      </c>
      <c r="J86" s="168">
        <f t="shared" si="9"/>
        <v>27.25</v>
      </c>
      <c r="K86" s="1">
        <f t="shared" si="10"/>
        <v>0</v>
      </c>
      <c r="L86" s="1">
        <f t="shared" si="11"/>
        <v>0</v>
      </c>
      <c r="M86" s="1"/>
      <c r="N86" s="1">
        <v>1.0900000000000001</v>
      </c>
      <c r="O86" s="1"/>
      <c r="P86" s="167"/>
      <c r="Q86" s="173"/>
      <c r="R86" s="173"/>
      <c r="S86" s="167"/>
      <c r="Z86">
        <v>0</v>
      </c>
    </row>
    <row r="87" spans="1:26" ht="24.95" customHeight="1" x14ac:dyDescent="0.25">
      <c r="A87" s="171"/>
      <c r="B87" s="168" t="s">
        <v>550</v>
      </c>
      <c r="C87" s="172" t="s">
        <v>577</v>
      </c>
      <c r="D87" s="168" t="s">
        <v>496</v>
      </c>
      <c r="E87" s="168" t="s">
        <v>457</v>
      </c>
      <c r="F87" s="169">
        <v>15</v>
      </c>
      <c r="G87" s="170"/>
      <c r="H87" s="170"/>
      <c r="I87" s="170">
        <f t="shared" si="8"/>
        <v>0</v>
      </c>
      <c r="J87" s="168">
        <f t="shared" si="9"/>
        <v>19.05</v>
      </c>
      <c r="K87" s="1">
        <f t="shared" si="10"/>
        <v>0</v>
      </c>
      <c r="L87" s="1">
        <f t="shared" si="11"/>
        <v>0</v>
      </c>
      <c r="M87" s="1"/>
      <c r="N87" s="1">
        <v>1.27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550</v>
      </c>
      <c r="C88" s="172" t="s">
        <v>578</v>
      </c>
      <c r="D88" s="168" t="s">
        <v>486</v>
      </c>
      <c r="E88" s="168" t="s">
        <v>209</v>
      </c>
      <c r="F88" s="169">
        <v>57</v>
      </c>
      <c r="G88" s="170"/>
      <c r="H88" s="170"/>
      <c r="I88" s="170">
        <f t="shared" si="8"/>
        <v>0</v>
      </c>
      <c r="J88" s="168">
        <f t="shared" si="9"/>
        <v>66.69</v>
      </c>
      <c r="K88" s="1">
        <f t="shared" si="10"/>
        <v>0</v>
      </c>
      <c r="L88" s="1">
        <f t="shared" si="11"/>
        <v>0</v>
      </c>
      <c r="M88" s="1"/>
      <c r="N88" s="1">
        <v>1.17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550</v>
      </c>
      <c r="C89" s="172" t="s">
        <v>579</v>
      </c>
      <c r="D89" s="168" t="s">
        <v>525</v>
      </c>
      <c r="E89" s="168" t="s">
        <v>457</v>
      </c>
      <c r="F89" s="169">
        <v>22</v>
      </c>
      <c r="G89" s="170"/>
      <c r="H89" s="170"/>
      <c r="I89" s="170">
        <f t="shared" si="8"/>
        <v>0</v>
      </c>
      <c r="J89" s="168">
        <f t="shared" si="9"/>
        <v>4.18</v>
      </c>
      <c r="K89" s="1">
        <f t="shared" si="10"/>
        <v>0</v>
      </c>
      <c r="L89" s="1">
        <f t="shared" si="11"/>
        <v>0</v>
      </c>
      <c r="M89" s="1"/>
      <c r="N89" s="1">
        <v>0.19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450</v>
      </c>
      <c r="C90" s="172" t="s">
        <v>580</v>
      </c>
      <c r="D90" s="168" t="s">
        <v>527</v>
      </c>
      <c r="E90" s="168" t="s">
        <v>209</v>
      </c>
      <c r="F90" s="169">
        <v>10</v>
      </c>
      <c r="G90" s="170"/>
      <c r="H90" s="170"/>
      <c r="I90" s="170">
        <f t="shared" si="8"/>
        <v>0</v>
      </c>
      <c r="J90" s="168">
        <f t="shared" si="9"/>
        <v>8.6999999999999993</v>
      </c>
      <c r="K90" s="1">
        <f t="shared" si="10"/>
        <v>0</v>
      </c>
      <c r="L90" s="1">
        <f t="shared" si="11"/>
        <v>0</v>
      </c>
      <c r="M90" s="1"/>
      <c r="N90" s="1">
        <v>0.87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450</v>
      </c>
      <c r="C91" s="172" t="s">
        <v>581</v>
      </c>
      <c r="D91" s="168" t="s">
        <v>531</v>
      </c>
      <c r="E91" s="168" t="s">
        <v>386</v>
      </c>
      <c r="F91" s="169">
        <v>1</v>
      </c>
      <c r="G91" s="170"/>
      <c r="H91" s="170"/>
      <c r="I91" s="170">
        <f t="shared" si="8"/>
        <v>0</v>
      </c>
      <c r="J91" s="168">
        <f t="shared" si="9"/>
        <v>135.77000000000001</v>
      </c>
      <c r="K91" s="1">
        <f t="shared" si="10"/>
        <v>0</v>
      </c>
      <c r="L91" s="1">
        <f t="shared" si="11"/>
        <v>0</v>
      </c>
      <c r="M91" s="1"/>
      <c r="N91" s="1">
        <v>135.77000000000001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450</v>
      </c>
      <c r="C92" s="172" t="s">
        <v>582</v>
      </c>
      <c r="D92" s="168" t="s">
        <v>516</v>
      </c>
      <c r="E92" s="168" t="s">
        <v>517</v>
      </c>
      <c r="F92" s="169">
        <v>1</v>
      </c>
      <c r="G92" s="170"/>
      <c r="H92" s="170"/>
      <c r="I92" s="170">
        <f t="shared" si="8"/>
        <v>0</v>
      </c>
      <c r="J92" s="168">
        <f t="shared" si="9"/>
        <v>423.91</v>
      </c>
      <c r="K92" s="1">
        <f t="shared" si="10"/>
        <v>0</v>
      </c>
      <c r="L92" s="1">
        <f t="shared" si="11"/>
        <v>0</v>
      </c>
      <c r="M92" s="1"/>
      <c r="N92" s="1">
        <v>423.91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450</v>
      </c>
      <c r="C93" s="172" t="s">
        <v>583</v>
      </c>
      <c r="D93" s="168" t="s">
        <v>584</v>
      </c>
      <c r="E93" s="168" t="s">
        <v>585</v>
      </c>
      <c r="F93" s="169">
        <v>5</v>
      </c>
      <c r="G93" s="170"/>
      <c r="H93" s="170"/>
      <c r="I93" s="170">
        <f t="shared" si="8"/>
        <v>0</v>
      </c>
      <c r="J93" s="168">
        <f t="shared" si="9"/>
        <v>35.5</v>
      </c>
      <c r="K93" s="1">
        <f t="shared" si="10"/>
        <v>0</v>
      </c>
      <c r="L93" s="1">
        <f t="shared" si="11"/>
        <v>0</v>
      </c>
      <c r="M93" s="1"/>
      <c r="N93" s="1">
        <v>7.1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450</v>
      </c>
      <c r="C94" s="172" t="s">
        <v>586</v>
      </c>
      <c r="D94" s="168" t="s">
        <v>587</v>
      </c>
      <c r="E94" s="168" t="s">
        <v>457</v>
      </c>
      <c r="F94" s="169">
        <v>3</v>
      </c>
      <c r="G94" s="170"/>
      <c r="H94" s="170"/>
      <c r="I94" s="170">
        <f t="shared" si="8"/>
        <v>0</v>
      </c>
      <c r="J94" s="168">
        <f t="shared" si="9"/>
        <v>8.6999999999999993</v>
      </c>
      <c r="K94" s="1">
        <f t="shared" si="10"/>
        <v>0</v>
      </c>
      <c r="L94" s="1">
        <f t="shared" si="11"/>
        <v>0</v>
      </c>
      <c r="M94" s="1"/>
      <c r="N94" s="1">
        <v>2.9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450</v>
      </c>
      <c r="C95" s="172" t="s">
        <v>588</v>
      </c>
      <c r="D95" s="168" t="s">
        <v>510</v>
      </c>
      <c r="E95" s="168" t="s">
        <v>457</v>
      </c>
      <c r="F95" s="169">
        <v>3</v>
      </c>
      <c r="G95" s="170"/>
      <c r="H95" s="170"/>
      <c r="I95" s="170">
        <f t="shared" si="8"/>
        <v>0</v>
      </c>
      <c r="J95" s="168">
        <f t="shared" si="9"/>
        <v>22.5</v>
      </c>
      <c r="K95" s="1">
        <f t="shared" si="10"/>
        <v>0</v>
      </c>
      <c r="L95" s="1">
        <f t="shared" si="11"/>
        <v>0</v>
      </c>
      <c r="M95" s="1"/>
      <c r="N95" s="1">
        <v>7.5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450</v>
      </c>
      <c r="C96" s="172" t="s">
        <v>589</v>
      </c>
      <c r="D96" s="168" t="s">
        <v>508</v>
      </c>
      <c r="E96" s="168" t="s">
        <v>457</v>
      </c>
      <c r="F96" s="169">
        <v>8</v>
      </c>
      <c r="G96" s="170"/>
      <c r="H96" s="170"/>
      <c r="I96" s="170">
        <f t="shared" si="8"/>
        <v>0</v>
      </c>
      <c r="J96" s="168">
        <f t="shared" si="9"/>
        <v>22.48</v>
      </c>
      <c r="K96" s="1">
        <f t="shared" si="10"/>
        <v>0</v>
      </c>
      <c r="L96" s="1">
        <f t="shared" si="11"/>
        <v>0</v>
      </c>
      <c r="M96" s="1"/>
      <c r="N96" s="1">
        <v>2.81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450</v>
      </c>
      <c r="C97" s="172" t="s">
        <v>590</v>
      </c>
      <c r="D97" s="168" t="s">
        <v>591</v>
      </c>
      <c r="E97" s="168" t="s">
        <v>457</v>
      </c>
      <c r="F97" s="169">
        <v>28</v>
      </c>
      <c r="G97" s="170"/>
      <c r="H97" s="170"/>
      <c r="I97" s="170">
        <f t="shared" si="8"/>
        <v>0</v>
      </c>
      <c r="J97" s="168">
        <f t="shared" si="9"/>
        <v>128.52000000000001</v>
      </c>
      <c r="K97" s="1">
        <f t="shared" si="10"/>
        <v>0</v>
      </c>
      <c r="L97" s="1">
        <f t="shared" si="11"/>
        <v>0</v>
      </c>
      <c r="M97" s="1"/>
      <c r="N97" s="1">
        <v>4.59</v>
      </c>
      <c r="O97" s="1"/>
      <c r="P97" s="167"/>
      <c r="Q97" s="173"/>
      <c r="R97" s="173"/>
      <c r="S97" s="167"/>
      <c r="Z97">
        <v>0</v>
      </c>
    </row>
    <row r="98" spans="1:26" ht="24.95" customHeight="1" x14ac:dyDescent="0.25">
      <c r="A98" s="171"/>
      <c r="B98" s="168" t="s">
        <v>450</v>
      </c>
      <c r="C98" s="172" t="s">
        <v>592</v>
      </c>
      <c r="D98" s="168" t="s">
        <v>547</v>
      </c>
      <c r="E98" s="168" t="s">
        <v>457</v>
      </c>
      <c r="F98" s="169">
        <v>1</v>
      </c>
      <c r="G98" s="170"/>
      <c r="H98" s="170"/>
      <c r="I98" s="170">
        <f t="shared" si="8"/>
        <v>0</v>
      </c>
      <c r="J98" s="168">
        <f t="shared" si="9"/>
        <v>14.24</v>
      </c>
      <c r="K98" s="1">
        <f t="shared" si="10"/>
        <v>0</v>
      </c>
      <c r="L98" s="1">
        <f t="shared" si="11"/>
        <v>0</v>
      </c>
      <c r="M98" s="1"/>
      <c r="N98" s="1">
        <v>14.24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450</v>
      </c>
      <c r="C99" s="172" t="s">
        <v>593</v>
      </c>
      <c r="D99" s="168" t="s">
        <v>545</v>
      </c>
      <c r="E99" s="168" t="s">
        <v>457</v>
      </c>
      <c r="F99" s="169">
        <v>5</v>
      </c>
      <c r="G99" s="170"/>
      <c r="H99" s="170"/>
      <c r="I99" s="170">
        <f t="shared" si="8"/>
        <v>0</v>
      </c>
      <c r="J99" s="168">
        <f t="shared" si="9"/>
        <v>13.45</v>
      </c>
      <c r="K99" s="1">
        <f t="shared" si="10"/>
        <v>0</v>
      </c>
      <c r="L99" s="1">
        <f t="shared" si="11"/>
        <v>0</v>
      </c>
      <c r="M99" s="1"/>
      <c r="N99" s="1">
        <v>2.69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/>
      <c r="B100" s="168" t="s">
        <v>450</v>
      </c>
      <c r="C100" s="172" t="s">
        <v>594</v>
      </c>
      <c r="D100" s="168" t="s">
        <v>479</v>
      </c>
      <c r="E100" s="168" t="s">
        <v>457</v>
      </c>
      <c r="F100" s="169">
        <v>5</v>
      </c>
      <c r="G100" s="170"/>
      <c r="H100" s="170"/>
      <c r="I100" s="170">
        <f t="shared" si="8"/>
        <v>0</v>
      </c>
      <c r="J100" s="168">
        <f t="shared" si="9"/>
        <v>8.4</v>
      </c>
      <c r="K100" s="1">
        <f t="shared" si="10"/>
        <v>0</v>
      </c>
      <c r="L100" s="1">
        <f t="shared" si="11"/>
        <v>0</v>
      </c>
      <c r="M100" s="1"/>
      <c r="N100" s="1">
        <v>1.6800000000000002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450</v>
      </c>
      <c r="C101" s="172" t="s">
        <v>595</v>
      </c>
      <c r="D101" s="168" t="s">
        <v>543</v>
      </c>
      <c r="E101" s="168" t="s">
        <v>209</v>
      </c>
      <c r="F101" s="169">
        <v>62</v>
      </c>
      <c r="G101" s="170"/>
      <c r="H101" s="170"/>
      <c r="I101" s="170">
        <f t="shared" si="8"/>
        <v>0</v>
      </c>
      <c r="J101" s="168">
        <f t="shared" si="9"/>
        <v>17.36</v>
      </c>
      <c r="K101" s="1">
        <f t="shared" si="10"/>
        <v>0</v>
      </c>
      <c r="L101" s="1">
        <f t="shared" si="11"/>
        <v>0</v>
      </c>
      <c r="M101" s="1"/>
      <c r="N101" s="1">
        <v>0.28000000000000003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450</v>
      </c>
      <c r="C102" s="172" t="s">
        <v>596</v>
      </c>
      <c r="D102" s="168" t="s">
        <v>500</v>
      </c>
      <c r="E102" s="168" t="s">
        <v>209</v>
      </c>
      <c r="F102" s="169">
        <v>116</v>
      </c>
      <c r="G102" s="170"/>
      <c r="H102" s="170"/>
      <c r="I102" s="170">
        <f t="shared" si="8"/>
        <v>0</v>
      </c>
      <c r="J102" s="168">
        <f t="shared" si="9"/>
        <v>56.84</v>
      </c>
      <c r="K102" s="1">
        <f t="shared" si="10"/>
        <v>0</v>
      </c>
      <c r="L102" s="1">
        <f t="shared" si="11"/>
        <v>0</v>
      </c>
      <c r="M102" s="1"/>
      <c r="N102" s="1">
        <v>0.49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450</v>
      </c>
      <c r="C103" s="172" t="s">
        <v>596</v>
      </c>
      <c r="D103" s="168" t="s">
        <v>521</v>
      </c>
      <c r="E103" s="168" t="s">
        <v>209</v>
      </c>
      <c r="F103" s="169">
        <v>30</v>
      </c>
      <c r="G103" s="170"/>
      <c r="H103" s="170"/>
      <c r="I103" s="170">
        <f t="shared" si="8"/>
        <v>0</v>
      </c>
      <c r="J103" s="168">
        <f t="shared" si="9"/>
        <v>14.7</v>
      </c>
      <c r="K103" s="1">
        <f t="shared" si="10"/>
        <v>0</v>
      </c>
      <c r="L103" s="1">
        <f t="shared" si="11"/>
        <v>0</v>
      </c>
      <c r="M103" s="1"/>
      <c r="N103" s="1">
        <v>0.49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/>
      <c r="B104" s="168" t="s">
        <v>450</v>
      </c>
      <c r="C104" s="172" t="s">
        <v>597</v>
      </c>
      <c r="D104" s="168" t="s">
        <v>535</v>
      </c>
      <c r="E104" s="168" t="s">
        <v>209</v>
      </c>
      <c r="F104" s="169">
        <v>221</v>
      </c>
      <c r="G104" s="170"/>
      <c r="H104" s="170"/>
      <c r="I104" s="170">
        <f t="shared" si="8"/>
        <v>0</v>
      </c>
      <c r="J104" s="168">
        <f t="shared" si="9"/>
        <v>121.55</v>
      </c>
      <c r="K104" s="1">
        <f t="shared" si="10"/>
        <v>0</v>
      </c>
      <c r="L104" s="1">
        <f t="shared" si="11"/>
        <v>0</v>
      </c>
      <c r="M104" s="1"/>
      <c r="N104" s="1">
        <v>0.55000000000000004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450</v>
      </c>
      <c r="C105" s="172" t="s">
        <v>598</v>
      </c>
      <c r="D105" s="168" t="s">
        <v>537</v>
      </c>
      <c r="E105" s="168" t="s">
        <v>209</v>
      </c>
      <c r="F105" s="169">
        <v>55</v>
      </c>
      <c r="G105" s="170"/>
      <c r="H105" s="170"/>
      <c r="I105" s="170">
        <f t="shared" si="8"/>
        <v>0</v>
      </c>
      <c r="J105" s="168">
        <f t="shared" si="9"/>
        <v>26.95</v>
      </c>
      <c r="K105" s="1">
        <f t="shared" si="10"/>
        <v>0</v>
      </c>
      <c r="L105" s="1">
        <f t="shared" si="11"/>
        <v>0</v>
      </c>
      <c r="M105" s="1"/>
      <c r="N105" s="1">
        <v>0.49</v>
      </c>
      <c r="O105" s="1"/>
      <c r="P105" s="167"/>
      <c r="Q105" s="173"/>
      <c r="R105" s="173"/>
      <c r="S105" s="167"/>
      <c r="Z105">
        <v>0</v>
      </c>
    </row>
    <row r="106" spans="1:26" ht="24.95" customHeight="1" x14ac:dyDescent="0.25">
      <c r="A106" s="171"/>
      <c r="B106" s="168" t="s">
        <v>450</v>
      </c>
      <c r="C106" s="172" t="s">
        <v>599</v>
      </c>
      <c r="D106" s="168" t="s">
        <v>539</v>
      </c>
      <c r="E106" s="168" t="s">
        <v>209</v>
      </c>
      <c r="F106" s="169">
        <v>42</v>
      </c>
      <c r="G106" s="170"/>
      <c r="H106" s="170"/>
      <c r="I106" s="170">
        <f t="shared" si="8"/>
        <v>0</v>
      </c>
      <c r="J106" s="168">
        <f t="shared" si="9"/>
        <v>21</v>
      </c>
      <c r="K106" s="1">
        <f t="shared" si="10"/>
        <v>0</v>
      </c>
      <c r="L106" s="1">
        <f t="shared" si="11"/>
        <v>0</v>
      </c>
      <c r="M106" s="1"/>
      <c r="N106" s="1">
        <v>0.5</v>
      </c>
      <c r="O106" s="1"/>
      <c r="P106" s="167"/>
      <c r="Q106" s="173"/>
      <c r="R106" s="173"/>
      <c r="S106" s="167"/>
      <c r="Z106">
        <v>0</v>
      </c>
    </row>
    <row r="107" spans="1:26" ht="24.95" customHeight="1" x14ac:dyDescent="0.25">
      <c r="A107" s="171"/>
      <c r="B107" s="168" t="s">
        <v>450</v>
      </c>
      <c r="C107" s="172" t="s">
        <v>600</v>
      </c>
      <c r="D107" s="168" t="s">
        <v>541</v>
      </c>
      <c r="E107" s="168" t="s">
        <v>209</v>
      </c>
      <c r="F107" s="169">
        <v>10</v>
      </c>
      <c r="G107" s="170"/>
      <c r="H107" s="170"/>
      <c r="I107" s="170">
        <f t="shared" ref="I107:I138" si="12">ROUND(F107*(G107+H107),2)</f>
        <v>0</v>
      </c>
      <c r="J107" s="168">
        <f t="shared" ref="J107:J115" si="13">ROUND(F107*(N107),2)</f>
        <v>6.2</v>
      </c>
      <c r="K107" s="1">
        <f t="shared" ref="K107:K115" si="14">ROUND(F107*(O107),2)</f>
        <v>0</v>
      </c>
      <c r="L107" s="1">
        <f t="shared" ref="L107:L113" si="15">ROUND(F107*(G107),2)</f>
        <v>0</v>
      </c>
      <c r="M107" s="1"/>
      <c r="N107" s="1">
        <v>0.62</v>
      </c>
      <c r="O107" s="1"/>
      <c r="P107" s="167"/>
      <c r="Q107" s="173"/>
      <c r="R107" s="173"/>
      <c r="S107" s="167"/>
      <c r="Z107">
        <v>0</v>
      </c>
    </row>
    <row r="108" spans="1:26" ht="24.95" customHeight="1" x14ac:dyDescent="0.25">
      <c r="A108" s="171"/>
      <c r="B108" s="168" t="s">
        <v>450</v>
      </c>
      <c r="C108" s="172" t="s">
        <v>601</v>
      </c>
      <c r="D108" s="168" t="s">
        <v>602</v>
      </c>
      <c r="E108" s="168" t="s">
        <v>457</v>
      </c>
      <c r="F108" s="169">
        <v>7</v>
      </c>
      <c r="G108" s="170"/>
      <c r="H108" s="170"/>
      <c r="I108" s="170">
        <f t="shared" si="12"/>
        <v>0</v>
      </c>
      <c r="J108" s="168">
        <f t="shared" si="13"/>
        <v>53.2</v>
      </c>
      <c r="K108" s="1">
        <f t="shared" si="14"/>
        <v>0</v>
      </c>
      <c r="L108" s="1">
        <f t="shared" si="15"/>
        <v>0</v>
      </c>
      <c r="M108" s="1"/>
      <c r="N108" s="1">
        <v>7.6</v>
      </c>
      <c r="O108" s="1"/>
      <c r="P108" s="167"/>
      <c r="Q108" s="173"/>
      <c r="R108" s="173"/>
      <c r="S108" s="167"/>
      <c r="Z108">
        <v>0</v>
      </c>
    </row>
    <row r="109" spans="1:26" ht="24.95" customHeight="1" x14ac:dyDescent="0.25">
      <c r="A109" s="171"/>
      <c r="B109" s="168" t="s">
        <v>450</v>
      </c>
      <c r="C109" s="172" t="s">
        <v>603</v>
      </c>
      <c r="D109" s="168" t="s">
        <v>604</v>
      </c>
      <c r="E109" s="178">
        <v>1</v>
      </c>
      <c r="F109" s="169">
        <v>0.06</v>
      </c>
      <c r="G109" s="170"/>
      <c r="H109" s="170"/>
      <c r="I109" s="170">
        <f t="shared" si="12"/>
        <v>0</v>
      </c>
      <c r="J109" s="168">
        <f t="shared" si="13"/>
        <v>169.39</v>
      </c>
      <c r="K109" s="1">
        <f t="shared" si="14"/>
        <v>0</v>
      </c>
      <c r="L109" s="1">
        <f t="shared" si="15"/>
        <v>0</v>
      </c>
      <c r="M109" s="1"/>
      <c r="N109" s="1">
        <v>2823.11</v>
      </c>
      <c r="O109" s="1"/>
      <c r="P109" s="167"/>
      <c r="Q109" s="173"/>
      <c r="R109" s="173"/>
      <c r="S109" s="167"/>
      <c r="Z109">
        <v>0</v>
      </c>
    </row>
    <row r="110" spans="1:26" ht="24.95" customHeight="1" x14ac:dyDescent="0.25">
      <c r="A110" s="171"/>
      <c r="B110" s="168" t="s">
        <v>450</v>
      </c>
      <c r="C110" s="172" t="s">
        <v>605</v>
      </c>
      <c r="D110" s="168" t="s">
        <v>606</v>
      </c>
      <c r="E110" s="168" t="s">
        <v>585</v>
      </c>
      <c r="F110" s="169">
        <v>40</v>
      </c>
      <c r="G110" s="170"/>
      <c r="H110" s="170"/>
      <c r="I110" s="170">
        <f t="shared" si="12"/>
        <v>0</v>
      </c>
      <c r="J110" s="168">
        <f t="shared" si="13"/>
        <v>284</v>
      </c>
      <c r="K110" s="1">
        <f t="shared" si="14"/>
        <v>0</v>
      </c>
      <c r="L110" s="1">
        <f t="shared" si="15"/>
        <v>0</v>
      </c>
      <c r="M110" s="1"/>
      <c r="N110" s="1">
        <v>7.1</v>
      </c>
      <c r="O110" s="1"/>
      <c r="P110" s="167"/>
      <c r="Q110" s="173"/>
      <c r="R110" s="173"/>
      <c r="S110" s="167"/>
      <c r="Z110">
        <v>0</v>
      </c>
    </row>
    <row r="111" spans="1:26" ht="24.95" customHeight="1" x14ac:dyDescent="0.25">
      <c r="A111" s="171"/>
      <c r="B111" s="168" t="s">
        <v>450</v>
      </c>
      <c r="C111" s="172" t="s">
        <v>605</v>
      </c>
      <c r="D111" s="168" t="s">
        <v>607</v>
      </c>
      <c r="E111" s="168" t="s">
        <v>585</v>
      </c>
      <c r="F111" s="169">
        <v>8</v>
      </c>
      <c r="G111" s="170"/>
      <c r="H111" s="170"/>
      <c r="I111" s="170">
        <f t="shared" si="12"/>
        <v>0</v>
      </c>
      <c r="J111" s="168">
        <f t="shared" si="13"/>
        <v>56.8</v>
      </c>
      <c r="K111" s="1">
        <f t="shared" si="14"/>
        <v>0</v>
      </c>
      <c r="L111" s="1">
        <f t="shared" si="15"/>
        <v>0</v>
      </c>
      <c r="M111" s="1"/>
      <c r="N111" s="1">
        <v>7.1</v>
      </c>
      <c r="O111" s="1"/>
      <c r="P111" s="167"/>
      <c r="Q111" s="173"/>
      <c r="R111" s="173"/>
      <c r="S111" s="167"/>
      <c r="Z111">
        <v>0</v>
      </c>
    </row>
    <row r="112" spans="1:26" ht="24.95" customHeight="1" x14ac:dyDescent="0.25">
      <c r="A112" s="171"/>
      <c r="B112" s="168" t="s">
        <v>450</v>
      </c>
      <c r="C112" s="172" t="s">
        <v>608</v>
      </c>
      <c r="D112" s="168" t="s">
        <v>609</v>
      </c>
      <c r="E112" s="168" t="s">
        <v>585</v>
      </c>
      <c r="F112" s="169">
        <v>8</v>
      </c>
      <c r="G112" s="170"/>
      <c r="H112" s="170"/>
      <c r="I112" s="170">
        <f t="shared" si="12"/>
        <v>0</v>
      </c>
      <c r="J112" s="168">
        <f t="shared" si="13"/>
        <v>85.2</v>
      </c>
      <c r="K112" s="1">
        <f t="shared" si="14"/>
        <v>0</v>
      </c>
      <c r="L112" s="1">
        <f t="shared" si="15"/>
        <v>0</v>
      </c>
      <c r="M112" s="1"/>
      <c r="N112" s="1">
        <v>10.65</v>
      </c>
      <c r="O112" s="1"/>
      <c r="P112" s="167"/>
      <c r="Q112" s="173"/>
      <c r="R112" s="173"/>
      <c r="S112" s="167"/>
      <c r="Z112">
        <v>0</v>
      </c>
    </row>
    <row r="113" spans="1:26" ht="24.95" customHeight="1" x14ac:dyDescent="0.25">
      <c r="A113" s="171"/>
      <c r="B113" s="168" t="s">
        <v>450</v>
      </c>
      <c r="C113" s="172" t="s">
        <v>610</v>
      </c>
      <c r="D113" s="168" t="s">
        <v>611</v>
      </c>
      <c r="E113" s="178">
        <v>1</v>
      </c>
      <c r="F113" s="169">
        <v>0.01</v>
      </c>
      <c r="G113" s="170"/>
      <c r="H113" s="170"/>
      <c r="I113" s="170">
        <f t="shared" si="12"/>
        <v>0</v>
      </c>
      <c r="J113" s="168">
        <f t="shared" si="13"/>
        <v>28.23</v>
      </c>
      <c r="K113" s="1">
        <f t="shared" si="14"/>
        <v>0</v>
      </c>
      <c r="L113" s="1">
        <f t="shared" si="15"/>
        <v>0</v>
      </c>
      <c r="M113" s="1"/>
      <c r="N113" s="1">
        <v>2823.11</v>
      </c>
      <c r="O113" s="1"/>
      <c r="P113" s="167"/>
      <c r="Q113" s="173"/>
      <c r="R113" s="173"/>
      <c r="S113" s="167"/>
      <c r="Z113">
        <v>0</v>
      </c>
    </row>
    <row r="114" spans="1:26" ht="24.95" customHeight="1" x14ac:dyDescent="0.25">
      <c r="A114" s="171"/>
      <c r="B114" s="168" t="s">
        <v>322</v>
      </c>
      <c r="C114" s="172" t="s">
        <v>612</v>
      </c>
      <c r="D114" s="168" t="s">
        <v>613</v>
      </c>
      <c r="E114" s="178">
        <v>1</v>
      </c>
      <c r="F114" s="169">
        <v>0.06</v>
      </c>
      <c r="G114" s="170"/>
      <c r="H114" s="170"/>
      <c r="I114" s="170">
        <f t="shared" si="12"/>
        <v>0</v>
      </c>
      <c r="J114" s="168">
        <f t="shared" si="13"/>
        <v>169.39</v>
      </c>
      <c r="K114" s="1">
        <f t="shared" si="14"/>
        <v>0</v>
      </c>
      <c r="L114" s="1"/>
      <c r="M114" s="1">
        <f>ROUND(F114*(H114),2)</f>
        <v>0</v>
      </c>
      <c r="N114" s="1">
        <v>2823.11</v>
      </c>
      <c r="O114" s="1"/>
      <c r="P114" s="167"/>
      <c r="Q114" s="173"/>
      <c r="R114" s="173"/>
      <c r="S114" s="167"/>
      <c r="Z114">
        <v>0</v>
      </c>
    </row>
    <row r="115" spans="1:26" ht="24.95" customHeight="1" x14ac:dyDescent="0.25">
      <c r="A115" s="171"/>
      <c r="B115" s="168" t="s">
        <v>322</v>
      </c>
      <c r="C115" s="172" t="s">
        <v>614</v>
      </c>
      <c r="D115" s="168" t="s">
        <v>615</v>
      </c>
      <c r="E115" s="168" t="s">
        <v>616</v>
      </c>
      <c r="F115" s="169">
        <v>1</v>
      </c>
      <c r="G115" s="170"/>
      <c r="H115" s="170"/>
      <c r="I115" s="170">
        <f t="shared" si="12"/>
        <v>0</v>
      </c>
      <c r="J115" s="168">
        <f t="shared" si="13"/>
        <v>298.23</v>
      </c>
      <c r="K115" s="1">
        <f t="shared" si="14"/>
        <v>0</v>
      </c>
      <c r="L115" s="1"/>
      <c r="M115" s="1">
        <f>ROUND(F115*(H115),2)</f>
        <v>0</v>
      </c>
      <c r="N115" s="1">
        <v>298.23</v>
      </c>
      <c r="O115" s="1"/>
      <c r="P115" s="167"/>
      <c r="Q115" s="173"/>
      <c r="R115" s="173"/>
      <c r="S115" s="167"/>
      <c r="Z115">
        <v>0</v>
      </c>
    </row>
    <row r="116" spans="1:26" x14ac:dyDescent="0.25">
      <c r="A116" s="156"/>
      <c r="B116" s="156"/>
      <c r="C116" s="156"/>
      <c r="D116" s="156" t="s">
        <v>95</v>
      </c>
      <c r="E116" s="156"/>
      <c r="F116" s="167"/>
      <c r="G116" s="159"/>
      <c r="H116" s="159">
        <f>ROUND((SUM(M10:M115))/1,2)</f>
        <v>0</v>
      </c>
      <c r="I116" s="159">
        <f>ROUND((SUM(I10:I115))/1,2)</f>
        <v>0</v>
      </c>
      <c r="J116" s="156"/>
      <c r="K116" s="156"/>
      <c r="L116" s="156">
        <f>ROUND((SUM(L10:L115))/1,2)</f>
        <v>0</v>
      </c>
      <c r="M116" s="156">
        <f>ROUND((SUM(M10:M115))/1,2)</f>
        <v>0</v>
      </c>
      <c r="N116" s="156"/>
      <c r="O116" s="156"/>
      <c r="P116" s="174">
        <f>ROUND((SUM(P10:P115))/1,2)</f>
        <v>0</v>
      </c>
      <c r="Q116" s="153"/>
      <c r="R116" s="153"/>
      <c r="S116" s="174">
        <f>ROUND((SUM(S10:S115))/1,2)</f>
        <v>0</v>
      </c>
      <c r="T116" s="153"/>
      <c r="U116" s="153"/>
      <c r="V116" s="153"/>
      <c r="W116" s="153"/>
      <c r="X116" s="153"/>
      <c r="Y116" s="153"/>
      <c r="Z116" s="153"/>
    </row>
    <row r="117" spans="1:26" x14ac:dyDescent="0.25">
      <c r="A117" s="1"/>
      <c r="B117" s="1"/>
      <c r="C117" s="1"/>
      <c r="D117" s="1"/>
      <c r="E117" s="1"/>
      <c r="F117" s="163"/>
      <c r="G117" s="149"/>
      <c r="H117" s="149"/>
      <c r="I117" s="149"/>
      <c r="J117" s="1"/>
      <c r="K117" s="1"/>
      <c r="L117" s="1"/>
      <c r="M117" s="1"/>
      <c r="N117" s="1"/>
      <c r="O117" s="1"/>
      <c r="P117" s="1"/>
      <c r="S117" s="1"/>
    </row>
    <row r="118" spans="1:26" x14ac:dyDescent="0.25">
      <c r="A118" s="156"/>
      <c r="B118" s="156"/>
      <c r="C118" s="156"/>
      <c r="D118" s="156" t="s">
        <v>449</v>
      </c>
      <c r="E118" s="156"/>
      <c r="F118" s="167"/>
      <c r="G118" s="157"/>
      <c r="H118" s="157"/>
      <c r="I118" s="157"/>
      <c r="J118" s="156"/>
      <c r="K118" s="156"/>
      <c r="L118" s="156"/>
      <c r="M118" s="156"/>
      <c r="N118" s="156"/>
      <c r="O118" s="156"/>
      <c r="P118" s="156"/>
      <c r="Q118" s="153"/>
      <c r="R118" s="153"/>
      <c r="S118" s="156"/>
      <c r="T118" s="153"/>
      <c r="U118" s="153"/>
      <c r="V118" s="153"/>
      <c r="W118" s="153"/>
      <c r="X118" s="153"/>
      <c r="Y118" s="153"/>
      <c r="Z118" s="153"/>
    </row>
    <row r="119" spans="1:26" ht="24.95" customHeight="1" x14ac:dyDescent="0.25">
      <c r="A119" s="171"/>
      <c r="B119" s="168" t="s">
        <v>450</v>
      </c>
      <c r="C119" s="172" t="s">
        <v>617</v>
      </c>
      <c r="D119" s="168" t="s">
        <v>618</v>
      </c>
      <c r="E119" s="168" t="s">
        <v>209</v>
      </c>
      <c r="F119" s="169">
        <v>35</v>
      </c>
      <c r="G119" s="170"/>
      <c r="H119" s="170"/>
      <c r="I119" s="170">
        <f t="shared" ref="I119:I125" si="16">ROUND(F119*(G119+H119),2)</f>
        <v>0</v>
      </c>
      <c r="J119" s="168">
        <f t="shared" ref="J119:J125" si="17">ROUND(F119*(N119),2)</f>
        <v>5.25</v>
      </c>
      <c r="K119" s="1">
        <f t="shared" ref="K119:K125" si="18">ROUND(F119*(O119),2)</f>
        <v>0</v>
      </c>
      <c r="L119" s="1">
        <f t="shared" ref="L119:L125" si="19">ROUND(F119*(G119),2)</f>
        <v>0</v>
      </c>
      <c r="M119" s="1"/>
      <c r="N119" s="1">
        <v>0.15</v>
      </c>
      <c r="O119" s="1"/>
      <c r="P119" s="167"/>
      <c r="Q119" s="173"/>
      <c r="R119" s="173"/>
      <c r="S119" s="167"/>
      <c r="Z119">
        <v>0</v>
      </c>
    </row>
    <row r="120" spans="1:26" ht="24.95" customHeight="1" x14ac:dyDescent="0.25">
      <c r="A120" s="171"/>
      <c r="B120" s="168" t="s">
        <v>450</v>
      </c>
      <c r="C120" s="172" t="s">
        <v>619</v>
      </c>
      <c r="D120" s="168" t="s">
        <v>620</v>
      </c>
      <c r="E120" s="168" t="s">
        <v>111</v>
      </c>
      <c r="F120" s="169">
        <v>1.96</v>
      </c>
      <c r="G120" s="170"/>
      <c r="H120" s="170"/>
      <c r="I120" s="170">
        <f t="shared" si="16"/>
        <v>0</v>
      </c>
      <c r="J120" s="168">
        <f t="shared" si="17"/>
        <v>62.62</v>
      </c>
      <c r="K120" s="1">
        <f t="shared" si="18"/>
        <v>0</v>
      </c>
      <c r="L120" s="1">
        <f t="shared" si="19"/>
        <v>0</v>
      </c>
      <c r="M120" s="1"/>
      <c r="N120" s="1">
        <v>31.95</v>
      </c>
      <c r="O120" s="1"/>
      <c r="P120" s="167"/>
      <c r="Q120" s="173"/>
      <c r="R120" s="173"/>
      <c r="S120" s="167"/>
      <c r="Z120">
        <v>0</v>
      </c>
    </row>
    <row r="121" spans="1:26" ht="24.95" customHeight="1" x14ac:dyDescent="0.25">
      <c r="A121" s="171"/>
      <c r="B121" s="168" t="s">
        <v>621</v>
      </c>
      <c r="C121" s="172" t="s">
        <v>622</v>
      </c>
      <c r="D121" s="168" t="s">
        <v>623</v>
      </c>
      <c r="E121" s="168" t="s">
        <v>111</v>
      </c>
      <c r="F121" s="169">
        <v>13</v>
      </c>
      <c r="G121" s="170"/>
      <c r="H121" s="170"/>
      <c r="I121" s="170">
        <f t="shared" si="16"/>
        <v>0</v>
      </c>
      <c r="J121" s="168">
        <f t="shared" si="17"/>
        <v>120.51</v>
      </c>
      <c r="K121" s="1">
        <f t="shared" si="18"/>
        <v>0</v>
      </c>
      <c r="L121" s="1">
        <f t="shared" si="19"/>
        <v>0</v>
      </c>
      <c r="M121" s="1"/>
      <c r="N121" s="1">
        <v>9.27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/>
      <c r="B122" s="168" t="s">
        <v>621</v>
      </c>
      <c r="C122" s="172" t="s">
        <v>624</v>
      </c>
      <c r="D122" s="168" t="s">
        <v>625</v>
      </c>
      <c r="E122" s="168" t="s">
        <v>209</v>
      </c>
      <c r="F122" s="169">
        <v>35</v>
      </c>
      <c r="G122" s="170"/>
      <c r="H122" s="170"/>
      <c r="I122" s="170">
        <f t="shared" si="16"/>
        <v>0</v>
      </c>
      <c r="J122" s="168">
        <f t="shared" si="17"/>
        <v>135.1</v>
      </c>
      <c r="K122" s="1">
        <f t="shared" si="18"/>
        <v>0</v>
      </c>
      <c r="L122" s="1">
        <f t="shared" si="19"/>
        <v>0</v>
      </c>
      <c r="M122" s="1"/>
      <c r="N122" s="1">
        <v>3.86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/>
      <c r="B123" s="168" t="s">
        <v>621</v>
      </c>
      <c r="C123" s="172" t="s">
        <v>626</v>
      </c>
      <c r="D123" s="168" t="s">
        <v>627</v>
      </c>
      <c r="E123" s="168" t="s">
        <v>209</v>
      </c>
      <c r="F123" s="169">
        <v>35</v>
      </c>
      <c r="G123" s="170"/>
      <c r="H123" s="170"/>
      <c r="I123" s="170">
        <f t="shared" si="16"/>
        <v>0</v>
      </c>
      <c r="J123" s="168">
        <f t="shared" si="17"/>
        <v>29.75</v>
      </c>
      <c r="K123" s="1">
        <f t="shared" si="18"/>
        <v>0</v>
      </c>
      <c r="L123" s="1">
        <f t="shared" si="19"/>
        <v>0</v>
      </c>
      <c r="M123" s="1"/>
      <c r="N123" s="1">
        <v>0.85</v>
      </c>
      <c r="O123" s="1"/>
      <c r="P123" s="167"/>
      <c r="Q123" s="173"/>
      <c r="R123" s="173"/>
      <c r="S123" s="167"/>
      <c r="Z123">
        <v>0</v>
      </c>
    </row>
    <row r="124" spans="1:26" ht="24.95" customHeight="1" x14ac:dyDescent="0.25">
      <c r="A124" s="171"/>
      <c r="B124" s="168" t="s">
        <v>621</v>
      </c>
      <c r="C124" s="172" t="s">
        <v>628</v>
      </c>
      <c r="D124" s="168" t="s">
        <v>629</v>
      </c>
      <c r="E124" s="168" t="s">
        <v>209</v>
      </c>
      <c r="F124" s="169">
        <v>35</v>
      </c>
      <c r="G124" s="170"/>
      <c r="H124" s="170"/>
      <c r="I124" s="170">
        <f t="shared" si="16"/>
        <v>0</v>
      </c>
      <c r="J124" s="168">
        <f t="shared" si="17"/>
        <v>10.85</v>
      </c>
      <c r="K124" s="1">
        <f t="shared" si="18"/>
        <v>0</v>
      </c>
      <c r="L124" s="1">
        <f t="shared" si="19"/>
        <v>0</v>
      </c>
      <c r="M124" s="1"/>
      <c r="N124" s="1">
        <v>0.31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/>
      <c r="B125" s="168" t="s">
        <v>621</v>
      </c>
      <c r="C125" s="172" t="s">
        <v>630</v>
      </c>
      <c r="D125" s="168" t="s">
        <v>631</v>
      </c>
      <c r="E125" s="168" t="s">
        <v>209</v>
      </c>
      <c r="F125" s="169">
        <v>35</v>
      </c>
      <c r="G125" s="170"/>
      <c r="H125" s="170"/>
      <c r="I125" s="170">
        <f t="shared" si="16"/>
        <v>0</v>
      </c>
      <c r="J125" s="168">
        <f t="shared" si="17"/>
        <v>52.15</v>
      </c>
      <c r="K125" s="1">
        <f t="shared" si="18"/>
        <v>0</v>
      </c>
      <c r="L125" s="1">
        <f t="shared" si="19"/>
        <v>0</v>
      </c>
      <c r="M125" s="1"/>
      <c r="N125" s="1">
        <v>1.49</v>
      </c>
      <c r="O125" s="1"/>
      <c r="P125" s="167"/>
      <c r="Q125" s="173"/>
      <c r="R125" s="173"/>
      <c r="S125" s="167"/>
      <c r="Z125">
        <v>0</v>
      </c>
    </row>
    <row r="126" spans="1:26" x14ac:dyDescent="0.25">
      <c r="A126" s="156"/>
      <c r="B126" s="156"/>
      <c r="C126" s="156"/>
      <c r="D126" s="156" t="s">
        <v>449</v>
      </c>
      <c r="E126" s="156"/>
      <c r="F126" s="167"/>
      <c r="G126" s="159"/>
      <c r="H126" s="159"/>
      <c r="I126" s="159">
        <f>ROUND((SUM(I118:I125))/1,2)</f>
        <v>0</v>
      </c>
      <c r="J126" s="156"/>
      <c r="K126" s="156"/>
      <c r="L126" s="156">
        <f>ROUND((SUM(L118:L125))/1,2)</f>
        <v>0</v>
      </c>
      <c r="M126" s="156">
        <f>ROUND((SUM(M118:M125))/1,2)</f>
        <v>0</v>
      </c>
      <c r="N126" s="156"/>
      <c r="O126" s="156"/>
      <c r="P126" s="174">
        <f>ROUND((SUM(P118:P125))/1,2)</f>
        <v>0</v>
      </c>
      <c r="S126" s="167">
        <f>ROUND((SUM(S118:S125))/1,2)</f>
        <v>0</v>
      </c>
    </row>
    <row r="127" spans="1:26" x14ac:dyDescent="0.25">
      <c r="A127" s="1"/>
      <c r="B127" s="1"/>
      <c r="C127" s="1"/>
      <c r="D127" s="1"/>
      <c r="E127" s="1"/>
      <c r="F127" s="163"/>
      <c r="G127" s="149"/>
      <c r="H127" s="149"/>
      <c r="I127" s="149"/>
      <c r="J127" s="1"/>
      <c r="K127" s="1"/>
      <c r="L127" s="1"/>
      <c r="M127" s="1"/>
      <c r="N127" s="1"/>
      <c r="O127" s="1"/>
      <c r="P127" s="1"/>
      <c r="S127" s="1"/>
    </row>
    <row r="128" spans="1:26" x14ac:dyDescent="0.25">
      <c r="A128" s="156"/>
      <c r="B128" s="156"/>
      <c r="C128" s="156"/>
      <c r="D128" s="2" t="s">
        <v>94</v>
      </c>
      <c r="E128" s="156"/>
      <c r="F128" s="167"/>
      <c r="G128" s="159"/>
      <c r="H128" s="159"/>
      <c r="I128" s="159">
        <f>ROUND((SUM(I9:I127))/2,2)</f>
        <v>0</v>
      </c>
      <c r="J128" s="156"/>
      <c r="K128" s="156"/>
      <c r="L128" s="156">
        <f>ROUND((SUM(L9:L127))/2,2)</f>
        <v>0</v>
      </c>
      <c r="M128" s="156">
        <f>ROUND((SUM(M9:M127))/2,2)</f>
        <v>0</v>
      </c>
      <c r="N128" s="156"/>
      <c r="O128" s="156"/>
      <c r="P128" s="174">
        <f>ROUND((SUM(P9:P127))/2,2)</f>
        <v>0</v>
      </c>
      <c r="S128" s="174">
        <f>ROUND((SUM(S9:S127))/2,2)</f>
        <v>0</v>
      </c>
    </row>
    <row r="129" spans="1:26" x14ac:dyDescent="0.25">
      <c r="A129" s="175"/>
      <c r="B129" s="175" t="s">
        <v>13</v>
      </c>
      <c r="C129" s="175"/>
      <c r="D129" s="175"/>
      <c r="E129" s="175"/>
      <c r="F129" s="176" t="s">
        <v>97</v>
      </c>
      <c r="G129" s="177"/>
      <c r="H129" s="177">
        <f>ROUND((SUM(M9:M128))/3,2)</f>
        <v>0</v>
      </c>
      <c r="I129" s="177">
        <f>ROUND((SUM(I9:I128))/3,2)</f>
        <v>0</v>
      </c>
      <c r="J129" s="175"/>
      <c r="K129" s="175">
        <f>ROUND((SUM(K9:K128)),2)</f>
        <v>0</v>
      </c>
      <c r="L129" s="175">
        <f>ROUND((SUM(L9:L128))/3,2)</f>
        <v>0</v>
      </c>
      <c r="M129" s="175">
        <f>ROUND((SUM(M9:M128))/3,2)</f>
        <v>0</v>
      </c>
      <c r="N129" s="175"/>
      <c r="O129" s="175"/>
      <c r="P129" s="176">
        <f>ROUND((SUM(P9:P128))/3,2)</f>
        <v>0</v>
      </c>
      <c r="S129" s="176">
        <f>ROUND((SUM(S9:S128))/3,2)</f>
        <v>0</v>
      </c>
      <c r="Z129">
        <f>(SUM(Z9:Z128))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smútku v obci Zlatník / SO-01 Vlastný objekt - Dom smútku -ELI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23</v>
      </c>
      <c r="H2" s="16"/>
      <c r="I2" s="27"/>
      <c r="J2" s="31"/>
    </row>
    <row r="3" spans="1:23" ht="18" customHeight="1" x14ac:dyDescent="0.25">
      <c r="A3" s="11"/>
      <c r="B3" s="40" t="s">
        <v>632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25</v>
      </c>
      <c r="J4" s="32"/>
    </row>
    <row r="5" spans="1:23" ht="18" customHeight="1" thickBot="1" x14ac:dyDescent="0.3">
      <c r="A5" s="11"/>
      <c r="B5" s="45" t="s">
        <v>26</v>
      </c>
      <c r="C5" s="20"/>
      <c r="D5" s="17"/>
      <c r="E5" s="17"/>
      <c r="F5" s="46" t="s">
        <v>27</v>
      </c>
      <c r="G5" s="17"/>
      <c r="H5" s="17"/>
      <c r="I5" s="44" t="s">
        <v>28</v>
      </c>
      <c r="J5" s="47" t="s">
        <v>29</v>
      </c>
    </row>
    <row r="6" spans="1:23" ht="18" customHeight="1" thickTop="1" x14ac:dyDescent="0.25">
      <c r="A6" s="11"/>
      <c r="B6" s="56" t="s">
        <v>30</v>
      </c>
      <c r="C6" s="52"/>
      <c r="D6" s="53"/>
      <c r="E6" s="53"/>
      <c r="F6" s="53"/>
      <c r="G6" s="57" t="s">
        <v>31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32</v>
      </c>
      <c r="H7" s="18"/>
      <c r="I7" s="29"/>
      <c r="J7" s="50"/>
    </row>
    <row r="8" spans="1:23" ht="18" customHeight="1" x14ac:dyDescent="0.25">
      <c r="A8" s="11"/>
      <c r="B8" s="45" t="s">
        <v>33</v>
      </c>
      <c r="C8" s="20"/>
      <c r="D8" s="17"/>
      <c r="E8" s="17"/>
      <c r="F8" s="17"/>
      <c r="G8" s="46" t="s">
        <v>31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32</v>
      </c>
      <c r="H9" s="17"/>
      <c r="I9" s="28"/>
      <c r="J9" s="32"/>
    </row>
    <row r="10" spans="1:23" ht="18" customHeight="1" x14ac:dyDescent="0.25">
      <c r="A10" s="11"/>
      <c r="B10" s="45" t="s">
        <v>34</v>
      </c>
      <c r="C10" s="20"/>
      <c r="D10" s="17"/>
      <c r="E10" s="17"/>
      <c r="F10" s="17"/>
      <c r="G10" s="46" t="s">
        <v>31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32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35</v>
      </c>
      <c r="C15" s="92" t="s">
        <v>6</v>
      </c>
      <c r="D15" s="92" t="s">
        <v>61</v>
      </c>
      <c r="E15" s="93" t="s">
        <v>62</v>
      </c>
      <c r="F15" s="105" t="s">
        <v>63</v>
      </c>
      <c r="G15" s="59" t="s">
        <v>40</v>
      </c>
      <c r="H15" s="62" t="s">
        <v>41</v>
      </c>
      <c r="I15" s="27"/>
      <c r="J15" s="55"/>
    </row>
    <row r="16" spans="1:23" ht="18" customHeight="1" x14ac:dyDescent="0.25">
      <c r="A16" s="11"/>
      <c r="B16" s="94">
        <v>1</v>
      </c>
      <c r="C16" s="95" t="s">
        <v>36</v>
      </c>
      <c r="D16" s="96">
        <f>'Rekap 12179'!B15</f>
        <v>0</v>
      </c>
      <c r="E16" s="97">
        <f>'Rekap 12179'!C15</f>
        <v>0</v>
      </c>
      <c r="F16" s="106">
        <f>'Rekap 12179'!D15</f>
        <v>0</v>
      </c>
      <c r="G16" s="60">
        <v>6</v>
      </c>
      <c r="H16" s="115" t="s">
        <v>42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37</v>
      </c>
      <c r="D17" s="78">
        <f>'Rekap 12179'!B24</f>
        <v>0</v>
      </c>
      <c r="E17" s="76">
        <f>'Rekap 12179'!C24</f>
        <v>0</v>
      </c>
      <c r="F17" s="81">
        <f>'Rekap 12179'!D24</f>
        <v>0</v>
      </c>
      <c r="G17" s="61">
        <v>7</v>
      </c>
      <c r="H17" s="116" t="s">
        <v>43</v>
      </c>
      <c r="I17" s="129"/>
      <c r="J17" s="127">
        <f>'SO 12179'!Z109</f>
        <v>0</v>
      </c>
    </row>
    <row r="18" spans="1:26" ht="18" customHeight="1" x14ac:dyDescent="0.25">
      <c r="A18" s="11"/>
      <c r="B18" s="68">
        <v>3</v>
      </c>
      <c r="C18" s="72" t="s">
        <v>38</v>
      </c>
      <c r="D18" s="79"/>
      <c r="E18" s="77"/>
      <c r="F18" s="82"/>
      <c r="G18" s="61">
        <v>8</v>
      </c>
      <c r="H18" s="116" t="s">
        <v>44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39</v>
      </c>
      <c r="D20" s="80"/>
      <c r="E20" s="100"/>
      <c r="F20" s="107">
        <f>SUM(F16:F19)</f>
        <v>0</v>
      </c>
      <c r="G20" s="61">
        <v>10</v>
      </c>
      <c r="H20" s="116" t="s">
        <v>39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51</v>
      </c>
      <c r="C21" s="69" t="s">
        <v>7</v>
      </c>
      <c r="D21" s="75"/>
      <c r="E21" s="19"/>
      <c r="F21" s="98"/>
      <c r="G21" s="65" t="s">
        <v>57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52</v>
      </c>
      <c r="D22" s="87"/>
      <c r="E22" s="89" t="s">
        <v>55</v>
      </c>
      <c r="F22" s="81">
        <f>((F16*U22*0)+(F17*V22*0)+(F18*W22*0))/100</f>
        <v>0</v>
      </c>
      <c r="G22" s="60">
        <v>16</v>
      </c>
      <c r="H22" s="115" t="s">
        <v>58</v>
      </c>
      <c r="I22" s="130" t="s">
        <v>55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53</v>
      </c>
      <c r="D23" s="66"/>
      <c r="E23" s="89" t="s">
        <v>56</v>
      </c>
      <c r="F23" s="82">
        <f>((F16*U23*0)+(F17*V23*0)+(F18*W23*0))/100</f>
        <v>0</v>
      </c>
      <c r="G23" s="61">
        <v>17</v>
      </c>
      <c r="H23" s="116" t="s">
        <v>59</v>
      </c>
      <c r="I23" s="130" t="s">
        <v>55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54</v>
      </c>
      <c r="D24" s="66"/>
      <c r="E24" s="89" t="s">
        <v>55</v>
      </c>
      <c r="F24" s="82">
        <f>((F16*U24*0)+(F17*V24*0)+(F18*W24*0))/100</f>
        <v>0</v>
      </c>
      <c r="G24" s="61">
        <v>18</v>
      </c>
      <c r="H24" s="116" t="s">
        <v>60</v>
      </c>
      <c r="I24" s="130" t="s">
        <v>56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66</v>
      </c>
      <c r="D27" s="136"/>
      <c r="E27" s="102"/>
      <c r="F27" s="30"/>
      <c r="G27" s="109" t="s">
        <v>45</v>
      </c>
      <c r="H27" s="104" t="s">
        <v>46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48</v>
      </c>
      <c r="I29" s="123">
        <f>J28-SUM('SO 12179'!K9:'SO 12179'!K108)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49</v>
      </c>
      <c r="I30" s="89">
        <f>SUM('SO 12179'!K9:'SO 12179'!K108)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39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50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64</v>
      </c>
      <c r="E33" s="15"/>
      <c r="F33" s="103"/>
      <c r="G33" s="111">
        <v>26</v>
      </c>
      <c r="H33" s="142" t="s">
        <v>65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32</vt:i4>
      </vt:variant>
      <vt:variant>
        <vt:lpstr>Pomenované rozsahy</vt:lpstr>
      </vt:variant>
      <vt:variant>
        <vt:i4>20</vt:i4>
      </vt:variant>
    </vt:vector>
  </HeadingPairs>
  <TitlesOfParts>
    <vt:vector size="52" baseType="lpstr">
      <vt:lpstr>Rekapitulácia</vt:lpstr>
      <vt:lpstr>Krycí list stavby</vt:lpstr>
      <vt:lpstr>Kryci_list 12166</vt:lpstr>
      <vt:lpstr>Rekap 12166</vt:lpstr>
      <vt:lpstr>SO 12166</vt:lpstr>
      <vt:lpstr>Kryci_list 12178</vt:lpstr>
      <vt:lpstr>Rekap 12178</vt:lpstr>
      <vt:lpstr>SO 12178</vt:lpstr>
      <vt:lpstr>Kryci_list 12179</vt:lpstr>
      <vt:lpstr>Rekap 12179</vt:lpstr>
      <vt:lpstr>SO 12179</vt:lpstr>
      <vt:lpstr>Kryci_list 12186</vt:lpstr>
      <vt:lpstr>Rekap 12186</vt:lpstr>
      <vt:lpstr>SO 12186</vt:lpstr>
      <vt:lpstr>Kryci_list 12187</vt:lpstr>
      <vt:lpstr>Rekap 12187</vt:lpstr>
      <vt:lpstr>SO 12187</vt:lpstr>
      <vt:lpstr>Kryci_list 12188</vt:lpstr>
      <vt:lpstr>Rekap 12188</vt:lpstr>
      <vt:lpstr>SO 12188</vt:lpstr>
      <vt:lpstr>Kryci_list 12189</vt:lpstr>
      <vt:lpstr>Rekap 12189</vt:lpstr>
      <vt:lpstr>SO 12189</vt:lpstr>
      <vt:lpstr>Kryci_list 12190</vt:lpstr>
      <vt:lpstr>Rekap 12190</vt:lpstr>
      <vt:lpstr>SO 12190</vt:lpstr>
      <vt:lpstr>Kryci_list 12191</vt:lpstr>
      <vt:lpstr>Rekap 12191</vt:lpstr>
      <vt:lpstr>SO 12191</vt:lpstr>
      <vt:lpstr>Kryci_list 12192</vt:lpstr>
      <vt:lpstr>Rekap 12192</vt:lpstr>
      <vt:lpstr>SO 12192</vt:lpstr>
      <vt:lpstr>'Rekap 12166'!Názvy_tlače</vt:lpstr>
      <vt:lpstr>'Rekap 12178'!Názvy_tlače</vt:lpstr>
      <vt:lpstr>'Rekap 12179'!Názvy_tlače</vt:lpstr>
      <vt:lpstr>'Rekap 12186'!Názvy_tlače</vt:lpstr>
      <vt:lpstr>'Rekap 12187'!Názvy_tlače</vt:lpstr>
      <vt:lpstr>'Rekap 12188'!Názvy_tlače</vt:lpstr>
      <vt:lpstr>'Rekap 12189'!Názvy_tlače</vt:lpstr>
      <vt:lpstr>'Rekap 12190'!Názvy_tlače</vt:lpstr>
      <vt:lpstr>'Rekap 12191'!Názvy_tlače</vt:lpstr>
      <vt:lpstr>'Rekap 12192'!Názvy_tlače</vt:lpstr>
      <vt:lpstr>'SO 12166'!Názvy_tlače</vt:lpstr>
      <vt:lpstr>'SO 12178'!Názvy_tlače</vt:lpstr>
      <vt:lpstr>'SO 12179'!Názvy_tlače</vt:lpstr>
      <vt:lpstr>'SO 12186'!Názvy_tlače</vt:lpstr>
      <vt:lpstr>'SO 12187'!Názvy_tlače</vt:lpstr>
      <vt:lpstr>'SO 12188'!Názvy_tlače</vt:lpstr>
      <vt:lpstr>'SO 12189'!Názvy_tlače</vt:lpstr>
      <vt:lpstr>'SO 12190'!Názvy_tlače</vt:lpstr>
      <vt:lpstr>'SO 12191'!Názvy_tlače</vt:lpstr>
      <vt:lpstr>'SO 12192'!Názvy_tlače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2017-09-21T16:56:10Z</dcterms:created>
  <dcterms:modified xsi:type="dcterms:W3CDTF">2017-09-21T17:23:20Z</dcterms:modified>
</cp:coreProperties>
</file>